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O:\ORMI\Podklady pro VZ\Zakázky ORMI\2022\Koupaliště Dubice\ZD\Rozpočet\"/>
    </mc:Choice>
  </mc:AlternateContent>
  <xr:revisionPtr revIDLastSave="0" documentId="13_ncr:1_{41448FE5-5DC1-464E-9898-14CF22D01E0C}" xr6:coauthVersionLast="47" xr6:coauthVersionMax="47" xr10:uidLastSave="{00000000-0000-0000-0000-000000000000}"/>
  <bookViews>
    <workbookView xWindow="-120" yWindow="-120" windowWidth="29040" windowHeight="15840" xr2:uid="{00000000-000D-0000-FFFF-FFFF00000000}"/>
  </bookViews>
  <sheets>
    <sheet name="souhrn" sheetId="9" r:id="rId1"/>
    <sheet name="RZB" sheetId="5" r:id="rId2"/>
    <sheet name="Tobogán+skluzavka " sheetId="8" r:id="rId3"/>
    <sheet name="KPB" sheetId="6" r:id="rId4"/>
    <sheet name="MZB" sheetId="7" r:id="rId5"/>
    <sheet name="Brodítka " sheetId="10" r:id="rId6"/>
  </sheets>
  <definedNames>
    <definedName name="_xlnm.Print_Area" localSheetId="5">'Brodítka '!$A$1:$F$22</definedName>
    <definedName name="_xlnm.Print_Area" localSheetId="3">KPB!$A$1:$F$92</definedName>
    <definedName name="_xlnm.Print_Area" localSheetId="4">MZB!$A$1:$F$150</definedName>
    <definedName name="_xlnm.Print_Area" localSheetId="1">RZB!$A$1:$F$54</definedName>
    <definedName name="_xlnm.Print_Area" localSheetId="2">'Tobogán+skluzavka '!$A$1:$F$14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3" i="5" l="1"/>
  <c r="F15" i="5"/>
  <c r="F18" i="5"/>
  <c r="F20" i="5"/>
  <c r="F65" i="7"/>
  <c r="F43" i="5"/>
  <c r="F92" i="7" l="1"/>
  <c r="F80" i="7" l="1"/>
  <c r="F36" i="7"/>
  <c r="F13" i="7" l="1"/>
  <c r="F15" i="7"/>
  <c r="F12" i="7" l="1"/>
  <c r="F147" i="7"/>
  <c r="F146" i="7" l="1"/>
  <c r="F13" i="6"/>
  <c r="F15" i="6"/>
  <c r="F20" i="10"/>
  <c r="F18" i="10"/>
  <c r="F16" i="10"/>
  <c r="F14" i="10"/>
  <c r="F12" i="10"/>
  <c r="F10" i="10"/>
  <c r="F9" i="10" l="1"/>
  <c r="B17" i="9" s="1"/>
  <c r="F22" i="10"/>
  <c r="F12" i="8"/>
  <c r="B11" i="9" s="1"/>
  <c r="F10" i="8"/>
  <c r="B12" i="9" s="1"/>
  <c r="F12" i="5" l="1"/>
  <c r="F9" i="8"/>
  <c r="F14" i="8" s="1"/>
  <c r="F144" i="7"/>
  <c r="F142" i="7"/>
  <c r="F140" i="7"/>
  <c r="F138" i="7"/>
  <c r="F136" i="7"/>
  <c r="F134" i="7"/>
  <c r="F132" i="7"/>
  <c r="F130" i="7"/>
  <c r="F128" i="7"/>
  <c r="F126" i="7"/>
  <c r="F124" i="7"/>
  <c r="F122" i="7"/>
  <c r="F120" i="7"/>
  <c r="F118" i="7"/>
  <c r="F116" i="7"/>
  <c r="F114" i="7"/>
  <c r="F112" i="7"/>
  <c r="F110" i="7"/>
  <c r="F108" i="7"/>
  <c r="F106" i="7"/>
  <c r="F104" i="7"/>
  <c r="F102" i="7"/>
  <c r="F100" i="7"/>
  <c r="F98" i="7"/>
  <c r="F96" i="7"/>
  <c r="F94" i="7"/>
  <c r="F90" i="7"/>
  <c r="F88" i="7"/>
  <c r="F86" i="7"/>
  <c r="F84" i="7"/>
  <c r="F82" i="7"/>
  <c r="F78" i="7"/>
  <c r="F76" i="7"/>
  <c r="F74" i="7"/>
  <c r="F72" i="7"/>
  <c r="F70" i="7"/>
  <c r="F67" i="7"/>
  <c r="F63" i="7"/>
  <c r="F61" i="7"/>
  <c r="F59" i="7"/>
  <c r="F57" i="7"/>
  <c r="F55" i="7"/>
  <c r="F53" i="7"/>
  <c r="F51" i="7"/>
  <c r="F49" i="7"/>
  <c r="F47" i="7"/>
  <c r="F44" i="7"/>
  <c r="F42" i="7"/>
  <c r="F40" i="7"/>
  <c r="F38" i="7"/>
  <c r="F34" i="7"/>
  <c r="F32" i="7"/>
  <c r="F30" i="7"/>
  <c r="F28" i="7"/>
  <c r="F26" i="7"/>
  <c r="F24" i="7"/>
  <c r="F22" i="7"/>
  <c r="F20" i="7"/>
  <c r="F18" i="7"/>
  <c r="F12" i="6"/>
  <c r="F90" i="6"/>
  <c r="F88" i="6"/>
  <c r="F86" i="6"/>
  <c r="F84" i="6"/>
  <c r="F82" i="6"/>
  <c r="F80" i="6"/>
  <c r="F78" i="6"/>
  <c r="F76" i="6"/>
  <c r="F74" i="6"/>
  <c r="F72" i="6"/>
  <c r="F70" i="6"/>
  <c r="F68" i="6"/>
  <c r="F66" i="6"/>
  <c r="F64" i="6"/>
  <c r="F62" i="6"/>
  <c r="F60" i="6"/>
  <c r="F57" i="6"/>
  <c r="F55" i="6"/>
  <c r="F53" i="6"/>
  <c r="F49" i="6"/>
  <c r="F47" i="6"/>
  <c r="F45" i="6"/>
  <c r="F43" i="6"/>
  <c r="F41" i="6"/>
  <c r="F39" i="6"/>
  <c r="F37" i="6"/>
  <c r="F34" i="6"/>
  <c r="F32" i="6"/>
  <c r="F30" i="6"/>
  <c r="F28" i="6"/>
  <c r="F26" i="6"/>
  <c r="F24" i="6"/>
  <c r="F22" i="6"/>
  <c r="F20" i="6"/>
  <c r="F18" i="6"/>
  <c r="F52" i="5"/>
  <c r="F50" i="5"/>
  <c r="F48" i="5"/>
  <c r="F45" i="5"/>
  <c r="F41" i="5"/>
  <c r="F39" i="5"/>
  <c r="F37" i="5"/>
  <c r="F35" i="5"/>
  <c r="F33" i="5"/>
  <c r="F31" i="5"/>
  <c r="F29" i="5"/>
  <c r="F27" i="5"/>
  <c r="F24" i="5"/>
  <c r="F22" i="5"/>
  <c r="F69" i="7" l="1"/>
  <c r="F149" i="7"/>
  <c r="F46" i="7"/>
  <c r="F26" i="5"/>
  <c r="F54" i="5"/>
  <c r="F47" i="5"/>
  <c r="F92" i="6"/>
  <c r="F93" i="7"/>
  <c r="F17" i="7"/>
  <c r="F36" i="6"/>
  <c r="F59" i="6"/>
  <c r="F52" i="6"/>
  <c r="F17" i="6"/>
  <c r="F17" i="5"/>
  <c r="F11" i="7" l="1"/>
  <c r="F11" i="6"/>
  <c r="B15" i="9" s="1"/>
  <c r="F11" i="5"/>
  <c r="B10" i="9" s="1"/>
  <c r="B16" i="9" l="1"/>
  <c r="B18" i="9" s="1"/>
</calcChain>
</file>

<file path=xl/sharedStrings.xml><?xml version="1.0" encoding="utf-8"?>
<sst xmlns="http://schemas.openxmlformats.org/spreadsheetml/2006/main" count="668" uniqueCount="312">
  <si>
    <t>AKCE: Česká Lípa-venkovní</t>
  </si>
  <si>
    <t>MÍSTO STAVBY: Česká lípa</t>
  </si>
  <si>
    <t xml:space="preserve">ČÍSLO VÝKRESU:                                                   </t>
  </si>
  <si>
    <t>ROZMĚRY:</t>
  </si>
  <si>
    <t>Šířka</t>
  </si>
  <si>
    <t>Délka</t>
  </si>
  <si>
    <t>Hloubka</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</si>
  <si>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</si>
  <si>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</si>
  <si>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</si>
  <si>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</si>
  <si>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</si>
  <si>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</si>
  <si>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</si>
  <si>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</si>
  <si>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</si>
  <si>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</si>
  <si>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</si>
  <si>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</si>
  <si>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OZNAČENÍ: Dojezdový bazén                                                                 </t>
  </si>
  <si>
    <t>8,50m</t>
  </si>
  <si>
    <t>10m</t>
  </si>
  <si>
    <t xml:space="preserve">1,10m </t>
  </si>
  <si>
    <t xml:space="preserve">1.1.      </t>
  </si>
  <si>
    <t xml:space="preserve">pack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</si>
  <si>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</si>
  <si>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1.2.      </t>
  </si>
  <si>
    <t xml:space="preserve">m2    </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</si>
  <si>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</si>
  <si>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VNITŘNÍ VESTAVBY DO BAZÉNU</t>
  </si>
  <si>
    <t xml:space="preserve">2.01.     </t>
  </si>
  <si>
    <t xml:space="preserve">m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</si>
  <si>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</si>
  <si>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</si>
  <si>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Zábradlí k vodě - povrch.úpr. BRUS (ke schodům) - přímé</t>
  </si>
  <si>
    <t xml:space="preserve">ks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</si>
  <si>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</si>
  <si>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</si>
  <si>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Zábradlí ke stěně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</si>
  <si>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</si>
  <si>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2.04.     </t>
  </si>
  <si>
    <t>Bezpečnostní dojezd pro tobogán 6,5m</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</si>
  <si>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</si>
  <si>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</si>
  <si>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</si>
  <si>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</si>
  <si>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</si>
  <si>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</si>
  <si>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</si>
  <si>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</si>
  <si>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</si>
  <si>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</si>
  <si>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</si>
  <si>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</si>
  <si>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</si>
  <si>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</si>
  <si>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</si>
  <si>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Sací kanál atrakcí L=1,25m s bezšroubovým uzávěrem krytu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</si>
  <si>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</si>
  <si>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3.06.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</si>
  <si>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</si>
  <si>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</si>
  <si>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3.07.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</si>
  <si>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</si>
  <si>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</si>
  <si>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3.08.     </t>
  </si>
  <si>
    <t>Barevné značení (oblast dopadu do vody ze skluzavky nebo tobogánu)</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</si>
  <si>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</si>
  <si>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 xml:space="preserve">3.09.     </t>
  </si>
  <si>
    <t>Potrubní rozvody v rozsahu a dimenzi dle PD. Provedení dle normy ČSN EN 1090-1.</t>
  </si>
  <si>
    <t>Svary k potrubním rozvodům v rozsahu a dimenzi dle PD. Provedení dle normy ČSN EN 1090-1.</t>
  </si>
  <si>
    <t>VYBAVENÍ BAZÉNU</t>
  </si>
  <si>
    <t xml:space="preserve">4.01.     </t>
  </si>
  <si>
    <t>Roštnice PP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</si>
  <si>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</si>
  <si>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 xml:space="preserve">4.02.     </t>
  </si>
  <si>
    <t>Roštnice PP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</si>
  <si>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</si>
  <si>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</si>
  <si>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Bezpečnostní zn. - informační piktogram (roštnice přímá)</t>
  </si>
  <si>
    <t>Bezpečnostní značka s piktogramem např. "pro neplavce, hl. vody". Umístění v jedné úrovni s horní stranou roštnice, bez výstupků a ostrých hran._x000D_
Deska s označením modrá, rám a symbolika bílá.</t>
  </si>
  <si>
    <t xml:space="preserve">OZNAČENÍ: Dětský bazén                                                                    </t>
  </si>
  <si>
    <t>16,89m</t>
  </si>
  <si>
    <t>20,82m</t>
  </si>
  <si>
    <t xml:space="preserve">0,01m - 0,40m </t>
  </si>
  <si>
    <t>Mimoúrovňový spojovací skluz rovný</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</si>
  <si>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</si>
  <si>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 xml:space="preserve">2.05.     </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</si>
  <si>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</si>
  <si>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</si>
  <si>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2.07.     </t>
  </si>
  <si>
    <t xml:space="preserve">2.08.     </t>
  </si>
  <si>
    <t>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</si>
  <si>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 xml:space="preserve">2.09.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</si>
  <si>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</si>
  <si>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</si>
  <si>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Roštnice PP kruhová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</si>
  <si>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Zakružení roštnice je provedeno zmenšením mezery mezi prvky na vnitřní straně zakružení tak, aby odpovídal tvaru žlábku. Nepřipouští se jednopáteřní propojení prvků roštnice k sobě vzájemným zásunem na perodrážku.</t>
  </si>
  <si>
    <t>Bezpečnostní zn. - informační piktogram (roštnice kruhová)</t>
  </si>
  <si>
    <t>ATRAKCE</t>
  </si>
  <si>
    <t xml:space="preserve">5.01.     </t>
  </si>
  <si>
    <t>Dětská atrakce - mráček (provedení BRUS)</t>
  </si>
  <si>
    <t xml:space="preserve">Jedná se o atrakci statického charakteru s vyobrazením mráčku.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</si>
  <si>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5.02.     </t>
  </si>
  <si>
    <t>Dětská atrakce - sluníčko (provedení BRUS)</t>
  </si>
  <si>
    <t xml:space="preserve">Jedná se o atrakci statického charakteru s vyobrazením sluníčka.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</si>
  <si>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5.03.     </t>
  </si>
  <si>
    <t>Dětská atrakce - beruška (provedení BRUS)</t>
  </si>
  <si>
    <t>Atrakce je tvořena vyvýšeným nosným nerezovým trubkovým rámem D 42x2, tvarovaným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Trubky rámu jsou technologicky opracovaný broušením K400  (do venkovního prostředí) nebo leštěním (do vnitřního prostředí). Akrylátová výplň s povrchem technologicky upraveným do lesku. Tato atrakce je pevně připevněna k základové konstrukci v kotvícím přípravku ve dně bazénu. Varianta s vodní tryskou má připojení na vodu, vodní trysky jsou v horní části po celém obvodu ve dvou souběžných řadách. Provedení atrakce, výška konstrukce a průměr dle PD a ČSN EN 13451, resp. ČSN EN 1092-1.</t>
  </si>
  <si>
    <t xml:space="preserve">5.04.     </t>
  </si>
  <si>
    <t>Dětská atrakce - čáp (provedení BRUS)</t>
  </si>
  <si>
    <t xml:space="preserve">Atrakce je tvořena nosným nerezovým trubkovým sloupem  D 54x2, technologicky tvarovaný z jednoho kusu, hermeticky uzavřeným, kotveným do dna bazénu na kotvící prvek.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Hlava je 3D tvaru, provedena z ASA (Acrylonitrile styrene acrylate). Akrylátová výplň s povrchem technologicky upraveným do lesku. Tato atrakce je pevně připevněna k základové konstrukci v kotvícím přípravku ve dně bazénu. Varianta s vodními tryskami má připojení na vodu. Provedení atrakce, výška konstrukce a průměr dle PD a ČSN EN 13451, resp. ČSN EN 1092-1._x000D_
</t>
  </si>
  <si>
    <t xml:space="preserve">5.05.     </t>
  </si>
  <si>
    <t>Dětská atrakce - medúza (provedení BRUS)</t>
  </si>
  <si>
    <t>Atrakce je tvořena vyvýšeným nosným nerezovým trubkovým rámem DN 40x2, tvarovaný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Trubky rámu jsou technologicky opracovaný broušením K400  (do venkovního prostředí) nebo leštěním (do vnitřního prostředí) Akrylátová výplň s povrchem technologicky upraveným do lesku. Tato atrakce je pevně připevněna k základové konstrukci v kotvícím přípravku ve dně bazénu. Varianta s vodními tryskami má připojení na vodu, vodní trysky jsou v horní části po celém obvodu ve dvou souběžných řadách.  Provedení atrakce, výška konstrukce a průměr dle PD a ČSN EN 13451, resp. ČSN EN 1092-1.</t>
  </si>
  <si>
    <t xml:space="preserve">5.06.     </t>
  </si>
  <si>
    <t>Dětská atrakce - lachtan s tryskou (provedení BRUS)</t>
  </si>
  <si>
    <t xml:space="preserve">Jedná se o atrakci statického charakteru s vyobrazením lachtana.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zvířátka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</si>
  <si>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5.07.     </t>
  </si>
  <si>
    <t>Vodní clona (provedení BRUS)</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</si>
  <si>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</si>
  <si>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 xml:space="preserve">5.08.     </t>
  </si>
  <si>
    <t>Sedací bóje</t>
  </si>
  <si>
    <t>Jedná se o atrakci, která se používá do bazénů s nižšími hloubkami. Jedná se o válec ukončený kónickým víkem pro sezení.</t>
  </si>
  <si>
    <t xml:space="preserve">5.09.     </t>
  </si>
  <si>
    <t>Vodní les, tvořený tryskami</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</si>
  <si>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</si>
  <si>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 xml:space="preserve">5.10.     </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</si>
  <si>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</si>
  <si>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</si>
  <si>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 xml:space="preserve">5.11.     </t>
  </si>
  <si>
    <t>Vodní ježek s odběrem chloru</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</si>
  <si>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</si>
  <si>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 xml:space="preserve">5.12.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</si>
  <si>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</si>
  <si>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</si>
  <si>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5.13.     </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</si>
  <si>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</si>
  <si>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</si>
  <si>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 xml:space="preserve">5.14.     </t>
  </si>
  <si>
    <t xml:space="preserve">5.15.     </t>
  </si>
  <si>
    <t>Dětská skluzavka žlabová ve tvaru velryby s přívodem vody</t>
  </si>
  <si>
    <t>Dětská skluzavka ve tvaru velryby,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</si>
  <si>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 xml:space="preserve">5.16.     </t>
  </si>
  <si>
    <t xml:space="preserve">OZNAČENÍ: Víceúčelový bazén                                                               </t>
  </si>
  <si>
    <t>25,92m</t>
  </si>
  <si>
    <t>51,80m</t>
  </si>
  <si>
    <t xml:space="preserve">1,20m </t>
  </si>
  <si>
    <t xml:space="preserve">1.3.      </t>
  </si>
  <si>
    <t>Zábradlí k vodě - povrch.úpr. BRUS (ke schodům) - kruhové</t>
  </si>
  <si>
    <t>Jedná se o zábradlí z broušených nerezových trubek - brus K400 - průměr 40mm, tvarově a rozměrově navrženo s ohledem na legislativní předpisy a požadavky projektu. Provedení dle PD v souladu s ČSN EN 13451.</t>
  </si>
  <si>
    <t>Zapuštěný žebřík výklenkový</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</si>
  <si>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</si>
  <si>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</si>
  <si>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</si>
  <si>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</si>
  <si>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Dno pro ostrovy</t>
  </si>
  <si>
    <t>Jedná se o jednostranně ražený plech tl.2,5mm který kopíruje vnější tvar ostrova. Vodotěsně navařeno na vnitřní lem bazénové stěny.</t>
  </si>
  <si>
    <t>Tryska vtoková ze dna s bezšroubovým uzávěrem krytu - hranatá</t>
  </si>
  <si>
    <t xml:space="preserve">4.04.     </t>
  </si>
  <si>
    <t>Barevné značení (podvodní plavecké pásy) - dno vč. obrátkových stěn</t>
  </si>
  <si>
    <t xml:space="preserve">Pásy rozměrově a barevně odlišující osu plavecké dráhy dle FINA a PD. Pásy umístěné na dně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</si>
  <si>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 xml:space="preserve">4.05.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</si>
  <si>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</si>
  <si>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</si>
  <si>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Lana plaveckých drah dle FINA 100mm - délka 25m</t>
  </si>
  <si>
    <t>Pro sportovní závody dle ČSN EN 13451-5 a FINA. _x000D_
Tvořeno ocelovým lanem z nerezové oceli 4,75 mm v průměru a délce odpovídající délce bazénu. S navléknutými technologicky perforovanými mezikruhy z plastu o vnějším průměru 100mm. Bazénová dráha zároveň eliminuje pohyb vln směrem do vedlejších drah. Bezpečnostní provedení proti zranění osob. Včetně napojovacích prvků a chrániče na pružinu.</t>
  </si>
  <si>
    <t>Navíjecí buben včetně manipul. vozíku MALÝ (pro lana o pr. 100mm) - kapacita 150m</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</si>
  <si>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50 kg_x000D_
Maximální zatížení: 160 kg_x000D_
Rozměry: 1910 x 1250 x 1410 mm_x000D_
Nerezová ocel EN 1.4404_x000D_
Částečně lakovaná konstrukce pro zvýšení odolnosti povrchu.</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</si>
  <si>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</si>
  <si>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</si>
  <si>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Nářadí pro montáž a demontáž víka dnového kanálu (veřejné bazény)</t>
  </si>
  <si>
    <t>Zařízení dodávané s tělesem bazénu pro snadnou montáž a demontáž dnových kanálů. Návod na použití dodáván s návodem na obsluhu a údržbu bazénu.</t>
  </si>
  <si>
    <t>Podvodní trubkové pololehátko přímé ohýbané - 5m - se vzduchovou masáží</t>
  </si>
  <si>
    <t xml:space="preserve">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bočnicemi._x000D_
</t>
  </si>
  <si>
    <t>Podvodní trubkové lehátko přímé ohýbané - 6m -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</si>
  <si>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</si>
  <si>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</si>
  <si>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Sedací část je tvořena broušenými, ze spodní strany vrtanými 7-mi trubkami TRKR 38x1,5mm, uloženými v rovině a tvarově kopírující požadované zakružení.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PD._x000D_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</si>
  <si>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Vodní dělo DN80</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</si>
  <si>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</si>
  <si>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Vodní dělo - spodní díl DN80</t>
  </si>
  <si>
    <t>Jedná se o spodní kotvící díl, který je pevně navařen na bazénové těleso a slouží k přírubovému upevnění vodního děla k přívodnímu potrubnímu systému.</t>
  </si>
  <si>
    <t>Vodní chrlič - spodní díl DN100</t>
  </si>
  <si>
    <t>Jedná se o spodní kotvící díl, který je pevně navařen na bazénové těleso a slouží k přírubovému upevnění vodního chrliče k přívodnímu potrubnímu systému.</t>
  </si>
  <si>
    <t>Tryska masážní malá - D50/8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</si>
  <si>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</si>
  <si>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</si>
  <si>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</si>
  <si>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Duha (vodní stěna)</t>
  </si>
  <si>
    <t>Jedná se o soustavu otvorů průměru 3mm, navrtaných do horní trubky dělící stěny. Množství otvorů dle PD a velikosti čerpadla.</t>
  </si>
  <si>
    <t>_x000D_
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</si>
  <si>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Houpací záliv nerezový</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</si>
  <si>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</si>
  <si>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5.17.     </t>
  </si>
  <si>
    <t>Dnová masáž nohou v kruhovém provedení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</si>
  <si>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</si>
  <si>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5.18.     </t>
  </si>
  <si>
    <t>Dnový vzduchovač 300 mm s bezšroubovým uzávěrem krytu</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</si>
  <si>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</si>
  <si>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5.19.     </t>
  </si>
  <si>
    <t>Sloup ke šplhací síti a lanovému mostu</t>
  </si>
  <si>
    <t>Jedná se o soustavu sloupů ukotvených do dna bazénu přes základový systém, v horní části je umístěno několik lan, které slouží pro ručkování nad hladinou. Důraz je kladen na kotvení sloupů a uchycení lan.</t>
  </si>
  <si>
    <t xml:space="preserve">5.20.     </t>
  </si>
  <si>
    <t>Šplhací síť</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</si>
  <si>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</si>
  <si>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 xml:space="preserve">5.21.     </t>
  </si>
  <si>
    <t>Lanový most</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</si>
  <si>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t>
  </si>
  <si>
    <t xml:space="preserve">5.22.     </t>
  </si>
  <si>
    <t xml:space="preserve">5.23.     </t>
  </si>
  <si>
    <t>Plastové plováky ukotvené odpovídajícím způsobem do dna bazénu tak, aby byl možný pohyb těchto plováků v určitém radiusu a akčním dosahu. Uchycení leknínu k lanu je opatřeno ochranným krytem z měkčeného materiálu.</t>
  </si>
  <si>
    <t xml:space="preserve">5.24.     </t>
  </si>
  <si>
    <t xml:space="preserve">5.25.     </t>
  </si>
  <si>
    <t>Basketbalový koš s deskou</t>
  </si>
  <si>
    <t>Konstrukce dle PD, tvořena obručí se síťkou a odrazovou deskou za obručí. Důraz kladen na bezpečnost a mechanickou odolnost.</t>
  </si>
  <si>
    <t xml:space="preserve">5.26.     </t>
  </si>
  <si>
    <t>Houpací záliv z PMMA, vnitřní průměr 2,5m</t>
  </si>
  <si>
    <t>Je tvořen akrylátovou dělící stěnou, která je pevně ukotvena do dna bazénu a  vyčnívá cca 500 mm nad vodní hladinu, tloušťka stěny 60mm (dle PD), bazénové dno uvnitř houpacího bazénu je v protiskluzové úpravě. V prostoru houpacího bazénu je zabezpečena  požadovaná cirkulace vody. Konstrukce stěny  je provedena  pouze z materiálu PMMA o tloučťce 60mm. Polymethylmethakrylát (PMMA); Bezbarvá průhledná amorfní hmota; sumární vzorec (C5O2H8)n; Hustota  1,19 g/cm? (20 °C), _x000D_
Horní a čelní  hrana z PMMA jsou opracovány  dle norem a s povrchem technologicky upraveným do lesku. Tato atrakce je pevně připevněna k základové konstrukci v kotvícím přípravku ve dně bazénu. Provedení houpacího bazénu, výška konstrukce a průměr dle PD a ČSN EN 13451, resp. ČSN EN 1092-1.</t>
  </si>
  <si>
    <t xml:space="preserve">5.27.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</si>
  <si>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</si>
  <si>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</si>
  <si>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Protokol TÜV k bazénovým atrakcím (šplhací sítě, lanové mosty, plovoucí atrakce - např. lekníny)</t>
  </si>
  <si>
    <t>Jedná se o zkušební protokol bezpečnosti provozu na konkrétní atrakci,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jednotlivých atrakcí.</t>
  </si>
  <si>
    <t>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t>
  </si>
  <si>
    <t xml:space="preserve">TĚLESO BAZÉNOVÉ VANY, přelivného typu </t>
  </si>
  <si>
    <t>DNO BAZÉNU S PROTISKLUZOVOU ÚPRAVOU S KRUHOVÝMI NOPY</t>
  </si>
  <si>
    <t xml:space="preserve">Schodiště do bazénu (kruhové nopy) - přímé, šíře schodu 10m, 6-stupínkové </t>
  </si>
  <si>
    <t xml:space="preserve">Potrubní rozvody dle PD </t>
  </si>
  <si>
    <t xml:space="preserve">MÍSTO STAVBY: Česká Lípa </t>
  </si>
  <si>
    <t xml:space="preserve">OZNAČENÍ: Tobogán, skluzavka třídrájová - venkovní dojezdový bazén                                                    </t>
  </si>
  <si>
    <t>1.1.</t>
  </si>
  <si>
    <t>1.2.</t>
  </si>
  <si>
    <t xml:space="preserve">Dojezdový bazén </t>
  </si>
  <si>
    <t xml:space="preserve">Široká skluzavka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</si>
  <si>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min. požadavek na svislé dělící roviny vnějších bočních stěn bazénu z důvodu vyšší statiky a vzhledu je blíže specifikováno v PD a je doloženo technickým listem.</t>
  </si>
  <si>
    <t xml:space="preserve">Dětský bazén </t>
  </si>
  <si>
    <t xml:space="preserve">Víceúčeový bazén </t>
  </si>
  <si>
    <t xml:space="preserve">Brodítka </t>
  </si>
  <si>
    <t>Tobogán</t>
  </si>
  <si>
    <t xml:space="preserve">OZNAČENÍ: brodítka + sprchy      </t>
  </si>
  <si>
    <t>ks</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</si>
  <si>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</si>
  <si>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1.1.1.</t>
  </si>
  <si>
    <t xml:space="preserve">Dopojení brodítka do technologie šachty </t>
  </si>
  <si>
    <t>pack</t>
  </si>
  <si>
    <t xml:space="preserve">Jedná se o dodání a napojení potrubí přívodu vody a kanalizace k brodítku, potrubí musí být provedeno ve spádu od brodítka pro snadné vypuštění na zimu. </t>
  </si>
  <si>
    <t>Brodítko klasické (rozměr 2,0 x 2,0m)</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</si>
  <si>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</si>
  <si>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1.2.1.</t>
  </si>
  <si>
    <t>Sprcha Standard s oplachovacím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</si>
  <si>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</si>
  <si>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1.3.1.</t>
  </si>
  <si>
    <t xml:space="preserve">Dopojení sprchy do technologie šachty </t>
  </si>
  <si>
    <t>Jedná se o připojení potrubí sprchy od spodní hrany ukotvení sprchy do šachty, potrubí musí být provedeno ve spádu od sprchy pro snadné gravitační vypuštění na zimu</t>
  </si>
  <si>
    <t xml:space="preserve">CELKOVÁ CENA BEZ DPH                                                                                </t>
  </si>
  <si>
    <t xml:space="preserve">Schodiště do bazénu (kruhové nopy) - přímé, šíře schodu 1,5m, 5-stupínkové </t>
  </si>
  <si>
    <t xml:space="preserve">Dělící stěna kruhová </t>
  </si>
  <si>
    <t xml:space="preserve">Dělící stěna rovná </t>
  </si>
  <si>
    <t xml:space="preserve">Zábradlí s plexisklem s motivem - kruhová </t>
  </si>
  <si>
    <t>Zábradlí s plexisklem s motivem - přímá</t>
  </si>
  <si>
    <t>Dětská atrakce - pelikán (provedení BRUS)</t>
  </si>
  <si>
    <t>Dětská skluzavka ve tvaru hřibu,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</si>
  <si>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</si>
  <si>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Odtok/sání ze dna bazénu s bezšroubovým uzávěrem krytu</t>
  </si>
  <si>
    <t>Brodítko pro tělesně postižené (rozměr: 2,0 x 2,0m)</t>
  </si>
  <si>
    <t xml:space="preserve">Schodiště do bazénu (kruhové nopy) - přímé, šíře schodu 1,5m, 7-stupínkové </t>
  </si>
  <si>
    <t xml:space="preserve">Schodiště do bazénu (kruhové nopy) - přímé, šíře schodu 7,2m, 7-stupínkové </t>
  </si>
  <si>
    <t xml:space="preserve">Schodiště do bazénu (kruhové nopy) - přímé, šíře schodu 2m, 7-stupínkové </t>
  </si>
  <si>
    <t xml:space="preserve">Schodiště do bazénu (kruhové nopy) - přímé, šíře schodu 5,3-7,1m, 8-stupínkové </t>
  </si>
  <si>
    <t xml:space="preserve">Schodiště do bazénu (kruhové nopy) - přímé, šíře schodu 3,8-4,6m, 8-stupínkové </t>
  </si>
  <si>
    <t>6</t>
  </si>
  <si>
    <t>PROTOKOL TÜV</t>
  </si>
  <si>
    <t>6.01.</t>
  </si>
  <si>
    <t>2.10.</t>
  </si>
  <si>
    <t>2.11.</t>
  </si>
  <si>
    <t>2.12.</t>
  </si>
  <si>
    <t>2.13.</t>
  </si>
  <si>
    <t>2.14.</t>
  </si>
  <si>
    <t>m</t>
  </si>
  <si>
    <t>Opěrka hlavy rovná - 6 m</t>
  </si>
  <si>
    <t>Opěrka hlavy rovná - 5 m</t>
  </si>
  <si>
    <t>Podvodní trubková lavice kruhová - 6m - se vzduchovou masáží</t>
  </si>
  <si>
    <t>páry</t>
  </si>
  <si>
    <t xml:space="preserve">Leknín - kytka </t>
  </si>
  <si>
    <t xml:space="preserve">Leknín - beruška </t>
  </si>
  <si>
    <t>4.06.</t>
  </si>
  <si>
    <t>4.07.</t>
  </si>
  <si>
    <t>4.08.</t>
  </si>
  <si>
    <t>4.09.</t>
  </si>
  <si>
    <t>4.10.</t>
  </si>
  <si>
    <t>4.11.</t>
  </si>
  <si>
    <t>4.12.</t>
  </si>
  <si>
    <t>Držák plaveckých lan - skimmer</t>
  </si>
  <si>
    <t>Vodní chrlič 400x15 DN100</t>
  </si>
  <si>
    <t xml:space="preserve">Těleso chrliče se skládá z broušené nerezové trubky a plochého nerezového vyústění (hubice), opatřeného z důvodů bezpečnosti kruhovým profilem (lemem), vše dle PD a ČSN EN 13451. Ukotvení chrliče a jeho napojení na přívodní systém vody dle PD. </t>
  </si>
  <si>
    <t xml:space="preserve">Zábradlí s plexisklem bez motivu </t>
  </si>
  <si>
    <t>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t>
  </si>
  <si>
    <t xml:space="preserve">Vodní číše 2,5m    </t>
  </si>
  <si>
    <t xml:space="preserve">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 </t>
  </si>
  <si>
    <t xml:space="preserve">Kotvení ve žlábku pro vstup pro TP </t>
  </si>
  <si>
    <t xml:space="preserve">Protipovodňový ventil      </t>
  </si>
  <si>
    <t>Konstruován jako jednosměrný pojistný ventil proti působení spodní vody při vypuštěném bazénu, zabudovaný do dna bazénu, opatřen krycí mřížkou ve spodní časti proti vnikání nečistot, funkce otevření ventilu se spouští při dosažení přetlaku 0,001MPa.</t>
  </si>
  <si>
    <t>3.09.</t>
  </si>
  <si>
    <t>3.10.</t>
  </si>
  <si>
    <t>3.11.</t>
  </si>
  <si>
    <t>Datum : 21.02.2022</t>
  </si>
  <si>
    <t>Dětská skluzavka žlabová ve tvaru hřibu s přívodem vody</t>
  </si>
  <si>
    <t>Skluzavka široká, třídrahová</t>
  </si>
  <si>
    <t xml:space="preserve">Venkovní koupaliště – Velká vodní skluzavka, délka 57,30 </t>
  </si>
  <si>
    <t>Sklolaminátová široká vodní skluzavka třídrahová (podrobný popis v technické zprávě a ve výkresu) 
Typ podle EN 1069, typ: 6.1
spárování: trvale elastické spárování na polymerové bázi – barva bílá
Ostatní umělohmotné materiály nebo nerezová provedení nejsou přípustná.
Kompletní přeprava výše popsané skluzavky a zařízení na stavbu.
Kompletní montáž zařízení skluzavky od horního okraje základů vč. zvedacích zařízení, lešení a ostatní výloh
Osvědčení o bezpečnosti a způsobilosti vydané TÜV, provedení bude doloženo technickým listem.
Vodní skluzavka se dodává jako prefabrikát a to konkrétně ze tří částí. Jednu tvoří nástupní schodiště se zábradlím, druhou tvoří skluzná plocha a třetí potom nástupní plošina. Jednotlivé prvky jsou k sobě připevněny šrouby a utěsněny.
Prvky skluzavky ze sklolaminátu GFK neprůhledné v RAL barvě, odolné vůči UV záření a chlorované vodě, tloušťka stěny min 7 mm podle statických požadavků, vč. spojovacích a spárovacích materiálů. 
Provedení ze sklolaminátové tvrzené umělé pryskyřice. Povrch dílů dráhy skluzavky je absolutně hladký, bez pórů, odolný vůči chemikáliím, speciálně také chlóru, UV-záření a ve velké míře odolný vůči otěru. Barva RAL (upřesní PPD). Provedení dle DIN EN 1069.
Kvalitativní nároky na povrchový materiál Gelcoat ISO NPG:
Gelcoat musí být založen na polyesteru kyseliny izoftalátové modifikované  neopentylglykolem. Gelcoat musí vytvořit  thixotropní vysoce jakostní jemnou vrstvu. Musí být odolný proti vodě a chloru a to při střídavých vlivech teploty, jako např. u sanitárních výrobků.Rozměry skluzavky:
Výška                                                               2,85m
Délka                                                              	9,50m
Tloušťka stěny:                                          	min 11 mm
Tloušťka spojovací příruby                        	min 11 mm
Tloušťka svrchní vrstvy GELCOATu   		min. 0,55mm
Provedení   třídráhové
Specifikace jednotlivých drah:
1. vlnová dráha   	šířka 60 cm   	barva kluzné plochy upřesní PPD
2. plochá dráha   	šířka 90 cm     	barva kluzné plochy upřesní PPD
3. strmá dráha  	 	šířka 60 cm   	barva kluzné plochy upřesní PPD
Dělící stěny mezi dráhami dle EN1069 min.20cm/20cm (výška/šířka). 
Startovací podesta ve výšce 2,35m, opatřená bezpečnostním zábradlím a bezpečnostními prvky. 
Dále je součástí plošiny uzavřený kastlík s přívodem napájecí vody.
Schodiště skluzavky má stoupání 18/28cm, šířku 60cm a je opatřeno zábradlím. 
Vnitřní nosná konstrukce je ze žárově pozinkované oceli.
Potřebný průtok vody činí 75m3/hod.
VÝSTRAŽNÉTABULKY
2kusy výstražných tabulek o rozměru cca 55 x 90 cm jako 3 vrstvá deska, tloušťka min. 3 mm.
Znázornění symbolů, deska odolná vůči povětrnostním podmínkám a vůči chlóru, provedení dle DIN EN 1069.
Dodávka je včetně požadovaných upevňovacích rámků, stojanů a konzol. Materiál je nerezová ocel v jakosti 1.4571, broušená.</t>
  </si>
  <si>
    <t xml:space="preserve">Tobogán dle PD, délka 57,30 
- výkresová dokumentace kompletního zařízení skluzavky
- dokumentace skluzavky a stavební popis pro dodání
- zkušební statický výpočet pro kompletní zařízení skluzavky
Sklolaminátový tobogán dle PD
- sklolaminátové díly tobogánu
- sklolaminátové clony
- díl pro start
Trvale elastické spárování dle PD
2 ks výstražné tabulky 
Ocelová konstrukce žárově pozinkovaná (bez schodiště) dle PD
Točivé schodiště spodní konstrukce (žárově pozinkovaná) dle PD; včetně zábradlí, madla z nerezové oceli dle PD
Polymer betonové schodnice pro výše uvedené schodiště dle PD
Přívod vody do pylonu startu dle PD
Montáž zařízení tobogánu
- Montážní náklady na personál (bez nářadí)
- Zvedací zařízení, jeřáb, lešení, zvedací plošina, teleskopický vysokozdvižný vozík
Přeprava sklolaminátových dílů, polymer betonových schodnic, ocelové konstrukce
Přejímka TÜV. Semafor se senzorickým řízením dvěma čidly.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</si>
</sst>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8">
    <font>
      <sz val="11"/>
      <color theme="1"/>
      <name val="Calibri"/>
      <family val="2"/>
      <charset val="238"/>
      <scheme val="minor"/>
    </font>
    <font>
      <sz val="10"/>
      <name val="Arial CE"/>
      <family val="2"/>
      <charset val="238"/>
    </font>
    <font>
      <u/>
      <sz val="10"/>
      <color theme="10"/>
      <name val="Arial CE"/>
      <family val="2"/>
      <charset val="238"/>
    </font>
    <font>
      <sz val="11"/>
      <color theme="1"/>
      <name val="Calibri"/>
      <family val="2"/>
      <charset val="238"/>
      <scheme val="minor"/>
    </font>
    <font>
      <sz val="10"/>
      <name val="Arial"/>
      <family val="2"/>
      <charset val="238"/>
    </font>
    <font>
      <sz val="8"/>
      <color theme="1"/>
      <name val="Arial"/>
      <family val="2"/>
      <charset val="238"/>
    </font>
    <font>
      <sz val="9"/>
      <color theme="1"/>
      <name val="Arial"/>
      <family val="2"/>
      <charset val="238"/>
    </font>
    <font>
      <sz val="11"/>
      <color theme="1"/>
      <name val="Arial Narrow"/>
      <family val="2"/>
      <charset val="238"/>
    </font>
    <font>
      <b/>
      <sz val="11"/>
      <color theme="1"/>
      <name val="Arial Narrow"/>
      <family val="2"/>
      <charset val="238"/>
    </font>
    <font>
      <sz val="8"/>
      <color theme="1"/>
      <name val="Arial Narrow"/>
      <family val="2"/>
      <charset val="238"/>
    </font>
    <font>
      <sz val="9"/>
      <color theme="1"/>
      <name val="Arial Narrow"/>
      <family val="2"/>
      <charset val="238"/>
    </font>
    <font>
      <sz val="11"/>
      <color theme="1"/>
      <name val="Arial Unicode MS"/>
      <family val="2"/>
      <charset val="238"/>
    </font>
    <font>
      <b/>
      <sz val="11"/>
      <color theme="1"/>
      <name val="Arial Unicode MS"/>
      <family val="2"/>
      <charset val="238"/>
    </font>
    <font>
      <sz val="8"/>
      <color theme="1"/>
      <name val="Arial Unicode MS"/>
      <family val="2"/>
      <charset val="238"/>
    </font>
    <font>
      <u/>
      <sz val="10"/>
      <color theme="10"/>
      <name val="Arial Unicode MS"/>
      <family val="2"/>
      <charset val="238"/>
    </font>
    <font>
      <sz val="9"/>
      <color theme="1"/>
      <name val="Arial Unicode MS"/>
      <family val="2"/>
      <charset val="238"/>
    </font>
    <font>
      <sz val="10"/>
      <name val="Arial Unicode MS"/>
      <family val="2"/>
      <charset val="238"/>
    </font>
    <font>
      <sz val="10"/>
      <color theme="1"/>
      <name val="Arial"/>
      <family val="2"/>
      <charset val="238"/>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s>
  <cellStyleXfs count="13">
    <xf numFmtId="0" fontId="0" fillId="0" borderId="0"/>
    <xf numFmtId="0" fontId="1" fillId="0" borderId="0"/>
    <xf numFmtId="0" fontId="2" fillId="0" borderId="0" applyNumberFormat="0" applyFill="0" applyBorder="0" applyAlignment="0" applyProtection="0"/>
    <xf numFmtId="0" fontId="4" fillId="0" borderId="0" applyNumberFormat="0" applyFont="0" applyFill="0" applyBorder="0" applyAlignment="0" applyProtection="0">
      <alignment vertical="top"/>
    </xf>
    <xf numFmtId="164" fontId="1"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4" fillId="0" borderId="0" applyNumberFormat="0" applyFont="0" applyFill="0" applyBorder="0" applyAlignment="0" applyProtection="0">
      <alignment vertical="top"/>
    </xf>
    <xf numFmtId="0" fontId="3" fillId="0" borderId="0"/>
    <xf numFmtId="164" fontId="3" fillId="0" borderId="0" applyFont="0" applyFill="0" applyBorder="0" applyAlignment="0" applyProtection="0"/>
    <xf numFmtId="0" fontId="3" fillId="0" borderId="0"/>
    <xf numFmtId="0" fontId="3" fillId="0" borderId="0"/>
  </cellStyleXfs>
  <cellXfs count="141">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horizontal="left" vertical="center" wrapText="1"/>
    </xf>
    <xf numFmtId="4" fontId="0" fillId="0" borderId="1" xfId="0" applyNumberFormat="1" applyBorder="1" applyAlignment="1">
      <alignment vertical="top" wrapText="1"/>
    </xf>
    <xf numFmtId="3" fontId="0" fillId="0" borderId="1" xfId="0" applyNumberFormat="1" applyBorder="1" applyAlignment="1">
      <alignment vertical="top" wrapText="1"/>
    </xf>
    <xf numFmtId="0" fontId="7" fillId="0" borderId="0" xfId="0" applyFont="1" applyAlignment="1">
      <alignment vertical="top"/>
    </xf>
    <xf numFmtId="0" fontId="7" fillId="0" borderId="0" xfId="0" applyFont="1" applyAlignment="1">
      <alignment horizontal="left" vertical="center" indent="1"/>
    </xf>
    <xf numFmtId="4" fontId="7" fillId="0" borderId="0" xfId="0" applyNumberFormat="1" applyFont="1" applyAlignment="1">
      <alignment vertical="top"/>
    </xf>
    <xf numFmtId="3" fontId="7" fillId="0" borderId="0" xfId="0" applyNumberFormat="1" applyFont="1" applyAlignment="1">
      <alignment vertical="top"/>
    </xf>
    <xf numFmtId="0" fontId="8" fillId="0" borderId="0" xfId="0" applyFont="1" applyAlignment="1">
      <alignment vertical="top"/>
    </xf>
    <xf numFmtId="3" fontId="7" fillId="0" borderId="0" xfId="0" applyNumberFormat="1" applyFont="1" applyAlignment="1">
      <alignment horizontal="left" vertical="top"/>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inden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49" fontId="7" fillId="3" borderId="1" xfId="0" applyNumberFormat="1" applyFont="1" applyFill="1" applyBorder="1" applyAlignment="1">
      <alignment vertical="top"/>
    </xf>
    <xf numFmtId="0" fontId="7" fillId="3" borderId="1" xfId="0" applyFont="1" applyFill="1" applyBorder="1" applyAlignment="1">
      <alignment vertical="top"/>
    </xf>
    <xf numFmtId="0" fontId="7" fillId="3" borderId="1" xfId="0" applyFont="1" applyFill="1" applyBorder="1" applyAlignment="1">
      <alignment horizontal="left" vertical="center" indent="1"/>
    </xf>
    <xf numFmtId="0" fontId="7" fillId="0" borderId="1" xfId="0" applyFont="1" applyBorder="1" applyAlignment="1">
      <alignment vertical="top" wrapText="1"/>
    </xf>
    <xf numFmtId="0" fontId="10" fillId="0" borderId="1" xfId="0" applyFont="1" applyBorder="1" applyAlignment="1">
      <alignment vertical="top" wrapText="1"/>
    </xf>
    <xf numFmtId="0" fontId="7" fillId="0" borderId="1" xfId="0" applyFont="1" applyBorder="1" applyAlignment="1">
      <alignment horizontal="left" vertical="center" wrapText="1"/>
    </xf>
    <xf numFmtId="4" fontId="7" fillId="0" borderId="1" xfId="0" applyNumberFormat="1" applyFont="1" applyBorder="1" applyAlignment="1">
      <alignment vertical="top" wrapText="1"/>
    </xf>
    <xf numFmtId="3" fontId="7" fillId="0" borderId="1" xfId="0" applyNumberFormat="1" applyFont="1" applyBorder="1" applyAlignment="1">
      <alignment vertical="top" wrapText="1"/>
    </xf>
    <xf numFmtId="49" fontId="7" fillId="0" borderId="1" xfId="0" applyNumberFormat="1" applyFont="1" applyBorder="1" applyAlignment="1">
      <alignment vertical="top"/>
    </xf>
    <xf numFmtId="0" fontId="7" fillId="0" borderId="1" xfId="0" applyFont="1" applyBorder="1" applyAlignment="1">
      <alignment vertical="top"/>
    </xf>
    <xf numFmtId="0" fontId="7" fillId="0" borderId="1" xfId="0" applyFont="1" applyBorder="1" applyAlignment="1">
      <alignment horizontal="left" vertical="center" indent="1"/>
    </xf>
    <xf numFmtId="3" fontId="7" fillId="0" borderId="1" xfId="0" applyNumberFormat="1" applyFont="1" applyBorder="1" applyAlignment="1">
      <alignment vertical="top"/>
    </xf>
    <xf numFmtId="49" fontId="7" fillId="4" borderId="1" xfId="0" applyNumberFormat="1" applyFont="1" applyFill="1" applyBorder="1" applyAlignment="1">
      <alignment vertical="top"/>
    </xf>
    <xf numFmtId="0" fontId="7" fillId="4" borderId="1" xfId="0" applyFont="1" applyFill="1" applyBorder="1" applyAlignment="1">
      <alignment vertical="top"/>
    </xf>
    <xf numFmtId="0" fontId="7" fillId="4" borderId="1" xfId="0" applyFont="1" applyFill="1" applyBorder="1" applyAlignment="1">
      <alignment horizontal="left" vertical="center" indent="1"/>
    </xf>
    <xf numFmtId="4" fontId="7" fillId="4" borderId="1" xfId="0" applyNumberFormat="1" applyFont="1" applyFill="1" applyBorder="1" applyAlignment="1">
      <alignment vertical="top"/>
    </xf>
    <xf numFmtId="3" fontId="7" fillId="4" borderId="1" xfId="0" applyNumberFormat="1" applyFont="1" applyFill="1" applyBorder="1" applyAlignment="1">
      <alignment vertical="top"/>
    </xf>
    <xf numFmtId="49" fontId="7" fillId="5" borderId="1" xfId="0" applyNumberFormat="1" applyFont="1" applyFill="1" applyBorder="1" applyAlignment="1">
      <alignment vertical="top"/>
    </xf>
    <xf numFmtId="0" fontId="7" fillId="5" borderId="1" xfId="0" applyFont="1" applyFill="1" applyBorder="1" applyAlignment="1">
      <alignment vertical="top"/>
    </xf>
    <xf numFmtId="0" fontId="7" fillId="5" borderId="1" xfId="0" applyFont="1" applyFill="1" applyBorder="1" applyAlignment="1">
      <alignment horizontal="left" vertical="center" indent="1"/>
    </xf>
    <xf numFmtId="4" fontId="7" fillId="5" borderId="1" xfId="0" applyNumberFormat="1" applyFont="1" applyFill="1" applyBorder="1" applyAlignment="1">
      <alignment vertical="top"/>
    </xf>
    <xf numFmtId="3" fontId="7" fillId="5" borderId="1" xfId="0" applyNumberFormat="1" applyFont="1" applyFill="1" applyBorder="1" applyAlignment="1">
      <alignment vertical="top"/>
    </xf>
    <xf numFmtId="0" fontId="7" fillId="0" borderId="3" xfId="0" applyFont="1" applyBorder="1" applyAlignment="1">
      <alignment vertical="top" wrapText="1"/>
    </xf>
    <xf numFmtId="0" fontId="10" fillId="0" borderId="3" xfId="0" applyFont="1" applyBorder="1" applyAlignment="1">
      <alignment vertical="top" wrapText="1"/>
    </xf>
    <xf numFmtId="0" fontId="7" fillId="0" borderId="3" xfId="0" applyFont="1" applyBorder="1" applyAlignment="1">
      <alignment horizontal="left" vertical="center" wrapText="1"/>
    </xf>
    <xf numFmtId="4" fontId="7" fillId="0" borderId="3" xfId="0" applyNumberFormat="1" applyFont="1" applyBorder="1" applyAlignment="1">
      <alignment vertical="top" wrapText="1"/>
    </xf>
    <xf numFmtId="3" fontId="7" fillId="0" borderId="3" xfId="0" applyNumberFormat="1" applyFont="1" applyBorder="1" applyAlignment="1">
      <alignment vertical="top" wrapText="1"/>
    </xf>
    <xf numFmtId="49" fontId="8" fillId="4" borderId="4" xfId="0" applyNumberFormat="1" applyFont="1" applyFill="1" applyBorder="1" applyAlignment="1">
      <alignment vertical="top"/>
    </xf>
    <xf numFmtId="0" fontId="8" fillId="4" borderId="5" xfId="0" applyFont="1" applyFill="1" applyBorder="1" applyAlignment="1">
      <alignment vertical="top"/>
    </xf>
    <xf numFmtId="0" fontId="8" fillId="4" borderId="5" xfId="0" applyFont="1" applyFill="1" applyBorder="1" applyAlignment="1">
      <alignment horizontal="left" vertical="center" indent="1"/>
    </xf>
    <xf numFmtId="4" fontId="8" fillId="4" borderId="5" xfId="0" applyNumberFormat="1" applyFont="1" applyFill="1" applyBorder="1" applyAlignment="1">
      <alignment vertical="top"/>
    </xf>
    <xf numFmtId="3" fontId="8" fillId="4" borderId="6" xfId="0" applyNumberFormat="1" applyFont="1" applyFill="1" applyBorder="1" applyAlignment="1">
      <alignment vertical="top"/>
    </xf>
    <xf numFmtId="0" fontId="11" fillId="0" borderId="0" xfId="0" applyFont="1" applyAlignment="1">
      <alignment vertical="top"/>
    </xf>
    <xf numFmtId="0" fontId="11" fillId="0" borderId="0" xfId="0" applyFont="1" applyAlignment="1">
      <alignment horizontal="left" vertical="center" indent="1"/>
    </xf>
    <xf numFmtId="4" fontId="11" fillId="0" borderId="0" xfId="0" applyNumberFormat="1" applyFont="1" applyAlignment="1">
      <alignment vertical="top"/>
    </xf>
    <xf numFmtId="3" fontId="11" fillId="0" borderId="0" xfId="0" applyNumberFormat="1" applyFont="1" applyAlignment="1">
      <alignment vertical="top"/>
    </xf>
    <xf numFmtId="0" fontId="12" fillId="0" borderId="0" xfId="0" applyFont="1" applyAlignment="1">
      <alignment vertical="top"/>
    </xf>
    <xf numFmtId="3" fontId="11" fillId="0" borderId="0" xfId="0" applyNumberFormat="1" applyFont="1" applyAlignment="1">
      <alignment horizontal="left" vertical="top"/>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indent="1"/>
    </xf>
    <xf numFmtId="4" fontId="13" fillId="0" borderId="1"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49" fontId="11" fillId="4" borderId="1" xfId="0" applyNumberFormat="1" applyFont="1" applyFill="1" applyBorder="1" applyAlignment="1">
      <alignment vertical="top"/>
    </xf>
    <xf numFmtId="0" fontId="11" fillId="4" borderId="1" xfId="0" applyFont="1" applyFill="1" applyBorder="1" applyAlignment="1">
      <alignment vertical="top"/>
    </xf>
    <xf numFmtId="0" fontId="11" fillId="4" borderId="1" xfId="0" applyFont="1" applyFill="1" applyBorder="1" applyAlignment="1">
      <alignment horizontal="left" vertical="center" indent="1"/>
    </xf>
    <xf numFmtId="4" fontId="11" fillId="4" borderId="1" xfId="0" applyNumberFormat="1" applyFont="1" applyFill="1" applyBorder="1" applyAlignment="1">
      <alignment vertical="top"/>
    </xf>
    <xf numFmtId="3" fontId="11" fillId="4" borderId="1" xfId="0" applyNumberFormat="1" applyFont="1" applyFill="1" applyBorder="1" applyAlignment="1">
      <alignment vertical="top"/>
    </xf>
    <xf numFmtId="0" fontId="11" fillId="0" borderId="1" xfId="0" applyFont="1" applyBorder="1" applyAlignment="1">
      <alignment vertical="top" wrapText="1"/>
    </xf>
    <xf numFmtId="0" fontId="15" fillId="0" borderId="1" xfId="0" applyFont="1" applyBorder="1" applyAlignment="1">
      <alignment vertical="top" wrapText="1"/>
    </xf>
    <xf numFmtId="0" fontId="11" fillId="0" borderId="1" xfId="0" applyFont="1" applyBorder="1" applyAlignment="1">
      <alignment horizontal="left" vertical="center" wrapText="1"/>
    </xf>
    <xf numFmtId="4" fontId="11" fillId="0" borderId="1" xfId="0" applyNumberFormat="1" applyFont="1" applyBorder="1" applyAlignment="1">
      <alignment vertical="top" wrapText="1"/>
    </xf>
    <xf numFmtId="0" fontId="11" fillId="0" borderId="3" xfId="0" applyFont="1" applyBorder="1" applyAlignment="1">
      <alignment vertical="top" wrapText="1"/>
    </xf>
    <xf numFmtId="0" fontId="11" fillId="0" borderId="3" xfId="0" applyFont="1" applyBorder="1" applyAlignment="1">
      <alignment horizontal="left" vertical="center" wrapText="1"/>
    </xf>
    <xf numFmtId="4" fontId="11" fillId="0" borderId="3" xfId="0" applyNumberFormat="1" applyFont="1" applyBorder="1" applyAlignment="1">
      <alignment vertical="top" wrapText="1"/>
    </xf>
    <xf numFmtId="49" fontId="12" fillId="4" borderId="4" xfId="0" applyNumberFormat="1" applyFont="1" applyFill="1" applyBorder="1" applyAlignment="1">
      <alignment vertical="top"/>
    </xf>
    <xf numFmtId="0" fontId="12" fillId="4" borderId="5" xfId="0" applyFont="1" applyFill="1" applyBorder="1" applyAlignment="1">
      <alignment vertical="top"/>
    </xf>
    <xf numFmtId="0" fontId="12" fillId="4" borderId="5" xfId="0" applyFont="1" applyFill="1" applyBorder="1" applyAlignment="1">
      <alignment horizontal="left" vertical="center" indent="1"/>
    </xf>
    <xf numFmtId="4" fontId="12" fillId="4" borderId="5" xfId="0" applyNumberFormat="1" applyFont="1" applyFill="1" applyBorder="1" applyAlignment="1">
      <alignment vertical="top"/>
    </xf>
    <xf numFmtId="3" fontId="12" fillId="4" borderId="6" xfId="0" applyNumberFormat="1" applyFont="1" applyFill="1" applyBorder="1" applyAlignment="1">
      <alignment vertical="top"/>
    </xf>
    <xf numFmtId="0" fontId="11" fillId="2" borderId="1" xfId="0" applyFont="1" applyFill="1" applyBorder="1" applyAlignment="1">
      <alignment vertical="top"/>
    </xf>
    <xf numFmtId="3" fontId="2" fillId="2" borderId="1" xfId="2" applyNumberFormat="1" applyFill="1" applyBorder="1" applyAlignment="1">
      <alignment vertical="top"/>
    </xf>
    <xf numFmtId="3" fontId="11" fillId="0" borderId="1" xfId="0" applyNumberFormat="1" applyFont="1" applyBorder="1" applyAlignment="1">
      <alignment vertical="top" wrapText="1"/>
    </xf>
    <xf numFmtId="3" fontId="2" fillId="0" borderId="1" xfId="2" quotePrefix="1" applyNumberFormat="1" applyBorder="1" applyAlignment="1">
      <alignment vertical="top" wrapText="1"/>
    </xf>
    <xf numFmtId="3" fontId="2" fillId="0" borderId="1" xfId="2" applyNumberFormat="1" applyBorder="1" applyAlignment="1">
      <alignment vertical="top" wrapText="1"/>
    </xf>
    <xf numFmtId="0" fontId="11" fillId="2" borderId="7" xfId="0" applyFont="1" applyFill="1" applyBorder="1" applyAlignment="1">
      <alignment vertical="top"/>
    </xf>
    <xf numFmtId="3" fontId="2" fillId="0" borderId="2" xfId="2" applyNumberFormat="1" applyBorder="1" applyAlignment="1">
      <alignment vertical="top" wrapText="1"/>
    </xf>
    <xf numFmtId="0" fontId="12" fillId="4" borderId="4" xfId="0" applyFont="1" applyFill="1" applyBorder="1" applyAlignment="1">
      <alignment vertical="top"/>
    </xf>
    <xf numFmtId="49" fontId="11" fillId="3" borderId="1" xfId="0" applyNumberFormat="1" applyFont="1" applyFill="1" applyBorder="1" applyAlignment="1">
      <alignment vertical="top"/>
    </xf>
    <xf numFmtId="2" fontId="16" fillId="2" borderId="1" xfId="0" applyNumberFormat="1" applyFont="1" applyFill="1" applyBorder="1" applyAlignment="1">
      <alignment horizontal="left" vertical="top" wrapText="1"/>
    </xf>
    <xf numFmtId="0" fontId="11" fillId="3" borderId="1" xfId="0" applyFont="1" applyFill="1" applyBorder="1" applyAlignment="1">
      <alignment horizontal="left" vertical="center" indent="1"/>
    </xf>
    <xf numFmtId="0" fontId="11" fillId="3" borderId="1" xfId="0" applyFont="1" applyFill="1" applyBorder="1" applyAlignment="1">
      <alignment vertical="top"/>
    </xf>
    <xf numFmtId="3" fontId="11" fillId="3" borderId="1" xfId="0" applyNumberFormat="1" applyFont="1" applyFill="1" applyBorder="1" applyAlignment="1">
      <alignment vertical="top"/>
    </xf>
    <xf numFmtId="2" fontId="16" fillId="2" borderId="1" xfId="1" applyNumberFormat="1" applyFont="1" applyFill="1" applyBorder="1" applyAlignment="1">
      <alignment horizontal="left" vertical="top" wrapText="1"/>
    </xf>
    <xf numFmtId="49" fontId="11" fillId="2" borderId="1" xfId="0" applyNumberFormat="1" applyFont="1" applyFill="1" applyBorder="1" applyAlignment="1">
      <alignment vertical="top"/>
    </xf>
    <xf numFmtId="0" fontId="11" fillId="2" borderId="1" xfId="0" applyFont="1" applyFill="1" applyBorder="1" applyAlignment="1">
      <alignment horizontal="left" vertical="center" indent="1"/>
    </xf>
    <xf numFmtId="3" fontId="11" fillId="2" borderId="1" xfId="0" applyNumberFormat="1" applyFont="1" applyFill="1" applyBorder="1" applyAlignment="1">
      <alignment vertical="top"/>
    </xf>
    <xf numFmtId="0" fontId="11" fillId="2" borderId="1" xfId="0" applyFont="1" applyFill="1" applyBorder="1" applyAlignment="1">
      <alignment vertical="top" wrapText="1"/>
    </xf>
    <xf numFmtId="0" fontId="11" fillId="2" borderId="1" xfId="0" applyFont="1" applyFill="1" applyBorder="1" applyAlignment="1">
      <alignment horizontal="left" vertical="center" wrapText="1"/>
    </xf>
    <xf numFmtId="4" fontId="11" fillId="2" borderId="1" xfId="0" applyNumberFormat="1" applyFont="1" applyFill="1" applyBorder="1" applyAlignment="1">
      <alignment vertical="top" wrapText="1"/>
    </xf>
    <xf numFmtId="3" fontId="11" fillId="2" borderId="1" xfId="0" applyNumberFormat="1" applyFont="1" applyFill="1" applyBorder="1" applyAlignment="1">
      <alignment vertical="top" wrapText="1"/>
    </xf>
    <xf numFmtId="3" fontId="0" fillId="2" borderId="0" xfId="0" applyNumberFormat="1" applyFill="1" applyAlignment="1">
      <alignment vertical="top" wrapText="1"/>
    </xf>
    <xf numFmtId="0" fontId="0" fillId="2" borderId="0" xfId="0" applyFill="1" applyAlignment="1">
      <alignment vertical="top" wrapText="1"/>
    </xf>
    <xf numFmtId="0" fontId="0" fillId="2" borderId="0" xfId="0" applyFill="1" applyAlignment="1">
      <alignment wrapText="1"/>
    </xf>
    <xf numFmtId="2" fontId="16" fillId="2" borderId="3" xfId="1" applyNumberFormat="1" applyFont="1" applyFill="1" applyBorder="1" applyAlignment="1">
      <alignment horizontal="left" vertical="top" wrapText="1"/>
    </xf>
    <xf numFmtId="3" fontId="11" fillId="0" borderId="3" xfId="0" applyNumberFormat="1" applyFont="1" applyBorder="1" applyAlignment="1">
      <alignment vertical="top" wrapText="1"/>
    </xf>
    <xf numFmtId="49" fontId="11" fillId="2" borderId="3" xfId="0" applyNumberFormat="1" applyFont="1" applyFill="1" applyBorder="1" applyAlignment="1">
      <alignment vertical="top"/>
    </xf>
    <xf numFmtId="2" fontId="16" fillId="2" borderId="3" xfId="0" applyNumberFormat="1" applyFont="1" applyFill="1" applyBorder="1" applyAlignment="1">
      <alignment horizontal="left" vertical="top" wrapText="1"/>
    </xf>
    <xf numFmtId="0" fontId="11" fillId="2" borderId="3" xfId="0" applyFont="1" applyFill="1" applyBorder="1" applyAlignment="1">
      <alignment horizontal="left" vertical="center" indent="1"/>
    </xf>
    <xf numFmtId="0" fontId="11" fillId="2" borderId="3" xfId="0" applyFont="1" applyFill="1" applyBorder="1" applyAlignment="1">
      <alignment vertical="top"/>
    </xf>
    <xf numFmtId="4" fontId="11" fillId="2" borderId="3" xfId="0" applyNumberFormat="1" applyFont="1" applyFill="1" applyBorder="1" applyAlignment="1">
      <alignment vertical="top"/>
    </xf>
    <xf numFmtId="3" fontId="11" fillId="2" borderId="3"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49" fontId="7" fillId="0" borderId="8" xfId="0" applyNumberFormat="1" applyFont="1" applyBorder="1" applyAlignment="1">
      <alignment vertical="top"/>
    </xf>
    <xf numFmtId="0" fontId="7" fillId="0" borderId="7" xfId="0" applyFont="1" applyBorder="1" applyAlignment="1">
      <alignment vertical="top"/>
    </xf>
    <xf numFmtId="0" fontId="7" fillId="0" borderId="7" xfId="0" applyFont="1" applyBorder="1" applyAlignment="1">
      <alignment horizontal="left" vertical="center" indent="1"/>
    </xf>
    <xf numFmtId="4" fontId="7" fillId="0" borderId="7" xfId="0" applyNumberFormat="1" applyFont="1" applyBorder="1" applyAlignment="1">
      <alignment vertical="top"/>
    </xf>
    <xf numFmtId="3" fontId="7" fillId="0" borderId="2" xfId="0" applyNumberFormat="1" applyFont="1" applyBorder="1" applyAlignment="1">
      <alignment vertical="top"/>
    </xf>
    <xf numFmtId="49" fontId="11" fillId="0" borderId="1" xfId="0" applyNumberFormat="1" applyFont="1" applyFill="1" applyBorder="1" applyAlignment="1">
      <alignment vertical="top"/>
    </xf>
    <xf numFmtId="0" fontId="11" fillId="0" borderId="1" xfId="0" applyFont="1" applyFill="1" applyBorder="1" applyAlignment="1">
      <alignment vertical="top"/>
    </xf>
    <xf numFmtId="0" fontId="11" fillId="0" borderId="1" xfId="0" applyFont="1" applyFill="1" applyBorder="1" applyAlignment="1">
      <alignment horizontal="left" vertical="center" indent="1"/>
    </xf>
    <xf numFmtId="3" fontId="14" fillId="0" borderId="1" xfId="2" applyNumberFormat="1" applyFont="1" applyFill="1" applyBorder="1" applyAlignment="1">
      <alignment vertical="top"/>
    </xf>
    <xf numFmtId="0" fontId="11" fillId="0" borderId="1" xfId="0" applyFont="1" applyFill="1" applyBorder="1" applyAlignment="1">
      <alignment vertical="top" wrapText="1"/>
    </xf>
    <xf numFmtId="0" fontId="11" fillId="0" borderId="1" xfId="0" applyFont="1" applyFill="1" applyBorder="1" applyAlignment="1">
      <alignment horizontal="left" vertical="center" wrapText="1"/>
    </xf>
    <xf numFmtId="4" fontId="11" fillId="0" borderId="1" xfId="0" applyNumberFormat="1" applyFont="1" applyFill="1" applyBorder="1" applyAlignment="1">
      <alignment vertical="top" wrapText="1"/>
    </xf>
    <xf numFmtId="0" fontId="11" fillId="0" borderId="3" xfId="0" applyFont="1" applyFill="1" applyBorder="1" applyAlignment="1">
      <alignment vertical="top" wrapText="1"/>
    </xf>
    <xf numFmtId="0" fontId="15" fillId="0" borderId="3" xfId="0" applyFont="1" applyFill="1" applyBorder="1" applyAlignment="1">
      <alignment vertical="top" wrapText="1"/>
    </xf>
    <xf numFmtId="0" fontId="11" fillId="0" borderId="3" xfId="0" applyFont="1" applyFill="1" applyBorder="1" applyAlignment="1">
      <alignment horizontal="left" vertical="center" wrapText="1"/>
    </xf>
    <xf numFmtId="4" fontId="11" fillId="0" borderId="3" xfId="0" applyNumberFormat="1" applyFont="1" applyFill="1" applyBorder="1" applyAlignment="1">
      <alignment vertical="top" wrapText="1"/>
    </xf>
    <xf numFmtId="0" fontId="17" fillId="0" borderId="1" xfId="0" applyFont="1" applyFill="1" applyBorder="1" applyAlignment="1">
      <alignment vertical="top" wrapText="1"/>
    </xf>
    <xf numFmtId="4" fontId="7" fillId="6" borderId="1" xfId="0" applyNumberFormat="1" applyFont="1" applyFill="1" applyBorder="1" applyAlignment="1" applyProtection="1">
      <alignment vertical="top"/>
      <protection locked="0"/>
    </xf>
    <xf numFmtId="4" fontId="11" fillId="6" borderId="1" xfId="0" applyNumberFormat="1" applyFont="1" applyFill="1" applyBorder="1" applyAlignment="1" applyProtection="1">
      <alignment vertical="top"/>
      <protection locked="0"/>
    </xf>
  </cellXfs>
  <cellStyles count="13">
    <cellStyle name="Čárka 2" xfId="6" xr:uid="{00000000-0005-0000-0000-000000000000}"/>
    <cellStyle name="Čárka 2 2" xfId="10" xr:uid="{00000000-0005-0000-0000-000001000000}"/>
    <cellStyle name="Čárka 3" xfId="4" xr:uid="{00000000-0005-0000-0000-000002000000}"/>
    <cellStyle name="Hypertextový odkaz" xfId="2" builtinId="8"/>
    <cellStyle name="Normální" xfId="0" builtinId="0"/>
    <cellStyle name="Normální 2" xfId="3" xr:uid="{00000000-0005-0000-0000-000005000000}"/>
    <cellStyle name="Normální 2 2" xfId="8" xr:uid="{00000000-0005-0000-0000-000006000000}"/>
    <cellStyle name="Normální 2 3" xfId="5" xr:uid="{00000000-0005-0000-0000-000007000000}"/>
    <cellStyle name="Normální 3" xfId="1" xr:uid="{00000000-0005-0000-0000-000008000000}"/>
    <cellStyle name="Normální 4" xfId="7" xr:uid="{00000000-0005-0000-0000-000009000000}"/>
    <cellStyle name="Normální 4 2" xfId="11" xr:uid="{00000000-0005-0000-0000-00000A000000}"/>
    <cellStyle name="Normální 5" xfId="9" xr:uid="{00000000-0005-0000-0000-00000B000000}"/>
    <cellStyle name="Normální 6"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5915025</xdr:colOff>
      <xdr:row>3</xdr:row>
      <xdr:rowOff>133350</xdr:rowOff>
    </xdr:from>
    <xdr:to>
      <xdr:col>1</xdr:col>
      <xdr:colOff>933450</xdr:colOff>
      <xdr:row>7</xdr:row>
      <xdr:rowOff>19050</xdr:rowOff>
    </xdr:to>
    <xdr:pic>
      <xdr:nvPicPr>
        <xdr:cNvPr id="2" name="Picture 1" descr="LOGCTP MALÉ">
          <a:extLst>
            <a:ext uri="{FF2B5EF4-FFF2-40B4-BE49-F238E27FC236}">
              <a16:creationId xmlns:a16="http://schemas.microsoft.com/office/drawing/2014/main" id="{CCADE5A8-EC53-46C9-A751-C688C1A8AC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15025" y="7620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923925</xdr:colOff>
      <xdr:row>5</xdr:row>
      <xdr:rowOff>76200</xdr:rowOff>
    </xdr:from>
    <xdr:to>
      <xdr:col>5</xdr:col>
      <xdr:colOff>914400</xdr:colOff>
      <xdr:row>8</xdr:row>
      <xdr:rowOff>95250</xdr:rowOff>
    </xdr:to>
    <xdr:pic>
      <xdr:nvPicPr>
        <xdr:cNvPr id="2" name="Picture 1" descr="LOGCTP MALÉ">
          <a:extLst>
            <a:ext uri="{FF2B5EF4-FFF2-40B4-BE49-F238E27FC236}">
              <a16:creationId xmlns:a16="http://schemas.microsoft.com/office/drawing/2014/main" id="{6E501302-8AC2-405B-A4C6-65DF8F9D49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77300" y="112395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971550</xdr:colOff>
      <xdr:row>3</xdr:row>
      <xdr:rowOff>19050</xdr:rowOff>
    </xdr:from>
    <xdr:to>
      <xdr:col>5</xdr:col>
      <xdr:colOff>962025</xdr:colOff>
      <xdr:row>6</xdr:row>
      <xdr:rowOff>38100</xdr:rowOff>
    </xdr:to>
    <xdr:pic>
      <xdr:nvPicPr>
        <xdr:cNvPr id="2" name="Picture 1" descr="LOGCTP MALÉ">
          <a:extLst>
            <a:ext uri="{FF2B5EF4-FFF2-40B4-BE49-F238E27FC236}">
              <a16:creationId xmlns:a16="http://schemas.microsoft.com/office/drawing/2014/main" id="{3BB42234-340D-4445-8C48-B1BDE35076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4925" y="6477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971550</xdr:colOff>
      <xdr:row>5</xdr:row>
      <xdr:rowOff>95250</xdr:rowOff>
    </xdr:from>
    <xdr:to>
      <xdr:col>5</xdr:col>
      <xdr:colOff>962025</xdr:colOff>
      <xdr:row>8</xdr:row>
      <xdr:rowOff>114300</xdr:rowOff>
    </xdr:to>
    <xdr:pic>
      <xdr:nvPicPr>
        <xdr:cNvPr id="2" name="Picture 1" descr="LOGCTP MALÉ">
          <a:extLst>
            <a:ext uri="{FF2B5EF4-FFF2-40B4-BE49-F238E27FC236}">
              <a16:creationId xmlns:a16="http://schemas.microsoft.com/office/drawing/2014/main" id="{83DD0E18-619A-4076-8CC0-090D64A228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4925" y="11430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990600</xdr:colOff>
      <xdr:row>5</xdr:row>
      <xdr:rowOff>95250</xdr:rowOff>
    </xdr:from>
    <xdr:to>
      <xdr:col>5</xdr:col>
      <xdr:colOff>981075</xdr:colOff>
      <xdr:row>8</xdr:row>
      <xdr:rowOff>114300</xdr:rowOff>
    </xdr:to>
    <xdr:pic>
      <xdr:nvPicPr>
        <xdr:cNvPr id="2" name="Picture 1" descr="LOGCTP MALÉ">
          <a:extLst>
            <a:ext uri="{FF2B5EF4-FFF2-40B4-BE49-F238E27FC236}">
              <a16:creationId xmlns:a16="http://schemas.microsoft.com/office/drawing/2014/main" id="{CF8E38FC-7BFB-4F28-ABB6-66740FE957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143000"/>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714375</xdr:colOff>
      <xdr:row>2</xdr:row>
      <xdr:rowOff>142875</xdr:rowOff>
    </xdr:from>
    <xdr:to>
      <xdr:col>5</xdr:col>
      <xdr:colOff>704850</xdr:colOff>
      <xdr:row>5</xdr:row>
      <xdr:rowOff>161925</xdr:rowOff>
    </xdr:to>
    <xdr:pic>
      <xdr:nvPicPr>
        <xdr:cNvPr id="2" name="Picture 1" descr="LOGCTP MALÉ">
          <a:extLst>
            <a:ext uri="{FF2B5EF4-FFF2-40B4-BE49-F238E27FC236}">
              <a16:creationId xmlns:a16="http://schemas.microsoft.com/office/drawing/2014/main" id="{9DAD19D7-F681-448A-9AA9-7EABE3FD5C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0" y="56197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8"/>
  <sheetViews>
    <sheetView tabSelected="1" view="pageBreakPreview" zoomScaleNormal="100" zoomScaleSheetLayoutView="100" workbookViewId="0"/>
  </sheetViews>
  <sheetFormatPr defaultRowHeight="15" outlineLevelRow="1"/>
  <cols>
    <col min="1" max="1" width="92.42578125" style="2" customWidth="1"/>
    <col min="2" max="3" width="18.140625" style="3" customWidth="1"/>
    <col min="4" max="5" width="9.140625" style="2"/>
  </cols>
  <sheetData>
    <row r="1" spans="1:5">
      <c r="A1" s="58" t="s">
        <v>0</v>
      </c>
      <c r="B1" s="61"/>
    </row>
    <row r="2" spans="1:5">
      <c r="A2" s="58"/>
      <c r="B2" s="61"/>
    </row>
    <row r="3" spans="1:5">
      <c r="A3" s="58" t="s">
        <v>1</v>
      </c>
      <c r="B3" s="61"/>
    </row>
    <row r="4" spans="1:5">
      <c r="A4" s="62"/>
      <c r="B4" s="63"/>
    </row>
    <row r="5" spans="1:5">
      <c r="A5" s="58" t="s">
        <v>306</v>
      </c>
      <c r="B5" s="63"/>
    </row>
    <row r="6" spans="1:5" s="1" customFormat="1">
      <c r="A6" s="58"/>
      <c r="B6" s="61"/>
      <c r="C6" s="3"/>
      <c r="D6" s="2"/>
      <c r="E6" s="2"/>
    </row>
    <row r="7" spans="1:5">
      <c r="A7" s="58"/>
      <c r="B7" s="61"/>
    </row>
    <row r="8" spans="1:5">
      <c r="A8" s="58"/>
      <c r="B8" s="61"/>
    </row>
    <row r="9" spans="1:5" s="5" customFormat="1" ht="22.5">
      <c r="A9" s="65" t="s">
        <v>10</v>
      </c>
      <c r="B9" s="68" t="s">
        <v>14</v>
      </c>
      <c r="C9" s="7"/>
    </row>
    <row r="10" spans="1:5">
      <c r="A10" s="86" t="s">
        <v>233</v>
      </c>
      <c r="B10" s="87">
        <f>RZB!F11</f>
        <v>0</v>
      </c>
    </row>
    <row r="11" spans="1:5">
      <c r="A11" s="86" t="s">
        <v>239</v>
      </c>
      <c r="B11" s="87">
        <f>'Tobogán+skluzavka '!F12</f>
        <v>0</v>
      </c>
    </row>
    <row r="12" spans="1:5">
      <c r="A12" s="86" t="s">
        <v>234</v>
      </c>
      <c r="B12" s="87">
        <f>'Tobogán+skluzavka '!F10</f>
        <v>0</v>
      </c>
    </row>
    <row r="13" spans="1:5" s="1" customFormat="1" ht="132" outlineLevel="1">
      <c r="A13" s="75" t="s">
        <v>235</v>
      </c>
      <c r="B13" s="88"/>
      <c r="C13" s="9"/>
      <c r="D13" s="8"/>
      <c r="E13" s="8"/>
    </row>
    <row r="14" spans="1:5" s="1" customFormat="1" ht="36" outlineLevel="1">
      <c r="A14" s="75" t="s">
        <v>80</v>
      </c>
      <c r="B14" s="88"/>
      <c r="C14" s="9"/>
      <c r="D14" s="8"/>
      <c r="E14" s="8"/>
    </row>
    <row r="15" spans="1:5" s="1" customFormat="1">
      <c r="A15" s="86" t="s">
        <v>236</v>
      </c>
      <c r="B15" s="89">
        <f>KPB!F11</f>
        <v>0</v>
      </c>
      <c r="C15" s="9"/>
      <c r="D15" s="8"/>
      <c r="E15" s="8"/>
    </row>
    <row r="16" spans="1:5" s="1" customFormat="1">
      <c r="A16" s="86" t="s">
        <v>237</v>
      </c>
      <c r="B16" s="90">
        <f>MZB!F11</f>
        <v>0</v>
      </c>
      <c r="C16" s="9"/>
      <c r="D16" s="8"/>
      <c r="E16" s="8"/>
    </row>
    <row r="17" spans="1:5" s="1" customFormat="1" ht="15.75" thickBot="1">
      <c r="A17" s="91" t="s">
        <v>238</v>
      </c>
      <c r="B17" s="92">
        <f>'Brodítka '!F9</f>
        <v>0</v>
      </c>
      <c r="C17" s="9"/>
      <c r="D17" s="8"/>
      <c r="E17" s="8"/>
    </row>
    <row r="18" spans="1:5" ht="15.75" thickBot="1">
      <c r="A18" s="93" t="s">
        <v>16</v>
      </c>
      <c r="B18" s="85">
        <f>SUM(B10:B17)</f>
        <v>0</v>
      </c>
    </row>
  </sheetData>
  <sheetProtection algorithmName="SHA-512" hashValue="HBbtkPV5Vah3Ig9yzFLzBK7HwrQ2nqu9UBh7cN+iIYByO9n4aSGoKeeKj3bkqDDJBNUY2tACukJHWasnrrE+Ug==" saltValue="oM8lb0RPMDaps71xHsfc0Q==" spinCount="100000" sheet="1" objects="1" scenarios="1"/>
  <hyperlinks>
    <hyperlink ref="B10" location="'List1 (3)'!A1" display="='List1 (3)'!F9" xr:uid="{00000000-0004-0000-0000-000000000000}"/>
    <hyperlink ref="B15" location="KPB!A1" display="=KPB!F9" xr:uid="{00000000-0004-0000-0000-000001000000}"/>
    <hyperlink ref="B17" location="'Brodítka '!A1" display="='Brodítka '!F9" xr:uid="{00000000-0004-0000-0000-000002000000}"/>
    <hyperlink ref="B16" location="MZB!A1" display="=MZB!F9" xr:uid="{00000000-0004-0000-0000-000003000000}"/>
    <hyperlink ref="B12" location="'Tobogán+skluzavka '!A1" display="='Tobogán+skluzavka '!F10" xr:uid="{00000000-0004-0000-0000-000004000000}"/>
    <hyperlink ref="B11" location="'Tobogán+skluzavka '!A1" display="='Tobogán+skluzavka '!F12" xr:uid="{00000000-0004-0000-0000-000005000000}"/>
  </hyperlinks>
  <pageMargins left="0.7" right="0.7" top="0.78740157499999996" bottom="0.78740157499999996"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4"/>
  <sheetViews>
    <sheetView view="pageBreakPreview" zoomScaleNormal="100" zoomScaleSheetLayoutView="100" workbookViewId="0"/>
  </sheetViews>
  <sheetFormatPr defaultRowHeight="15" outlineLevelRow="1"/>
  <cols>
    <col min="1" max="1" width="9.140625" style="2"/>
    <col min="2" max="2" width="92.42578125" style="2" customWidth="1"/>
    <col min="3" max="3" width="8.5703125" style="6" customWidth="1"/>
    <col min="4" max="4" width="10.28515625" style="2" bestFit="1" customWidth="1"/>
    <col min="5" max="5" width="17.85546875" style="4" customWidth="1"/>
    <col min="6" max="7" width="18.140625" style="3" customWidth="1"/>
    <col min="8" max="9" width="9.140625" style="2"/>
  </cols>
  <sheetData>
    <row r="1" spans="1:9" ht="16.5">
      <c r="A1" s="15"/>
      <c r="B1" s="15" t="s">
        <v>0</v>
      </c>
      <c r="C1" s="16"/>
      <c r="D1" s="15" t="s">
        <v>3</v>
      </c>
      <c r="E1" s="17" t="s">
        <v>4</v>
      </c>
      <c r="F1" s="18" t="s">
        <v>20</v>
      </c>
    </row>
    <row r="2" spans="1:9" ht="16.5">
      <c r="A2" s="15"/>
      <c r="B2" s="15"/>
      <c r="C2" s="16"/>
      <c r="D2" s="15"/>
      <c r="E2" s="17" t="s">
        <v>5</v>
      </c>
      <c r="F2" s="18" t="s">
        <v>21</v>
      </c>
    </row>
    <row r="3" spans="1:9" ht="16.5">
      <c r="A3" s="15"/>
      <c r="B3" s="15" t="s">
        <v>1</v>
      </c>
      <c r="C3" s="16"/>
      <c r="D3" s="15"/>
      <c r="E3" s="17" t="s">
        <v>6</v>
      </c>
      <c r="F3" s="18" t="s">
        <v>22</v>
      </c>
    </row>
    <row r="4" spans="1:9" ht="16.5">
      <c r="A4" s="15"/>
      <c r="B4" s="19" t="s">
        <v>19</v>
      </c>
      <c r="C4" s="16"/>
      <c r="D4" s="15"/>
      <c r="E4" s="17" t="s">
        <v>7</v>
      </c>
      <c r="F4" s="20">
        <v>330</v>
      </c>
    </row>
    <row r="5" spans="1:9" ht="16.5">
      <c r="A5" s="15"/>
      <c r="B5" s="15" t="s">
        <v>2</v>
      </c>
      <c r="C5" s="16"/>
      <c r="D5" s="15"/>
      <c r="E5" s="17" t="s">
        <v>8</v>
      </c>
      <c r="F5" s="20">
        <v>30</v>
      </c>
    </row>
    <row r="6" spans="1:9" ht="16.5">
      <c r="A6" s="15"/>
      <c r="B6" s="15"/>
      <c r="C6" s="16"/>
      <c r="D6" s="15"/>
      <c r="E6" s="17"/>
      <c r="F6" s="20"/>
    </row>
    <row r="7" spans="1:9" ht="16.5">
      <c r="A7" s="15"/>
      <c r="B7" s="15"/>
      <c r="C7" s="16"/>
      <c r="D7" s="15"/>
      <c r="E7" s="17"/>
      <c r="F7" s="20"/>
    </row>
    <row r="8" spans="1:9" s="1" customFormat="1" ht="16.5">
      <c r="A8" s="15"/>
      <c r="B8" s="15"/>
      <c r="C8" s="16"/>
      <c r="D8" s="15"/>
      <c r="E8" s="17"/>
      <c r="F8" s="18"/>
      <c r="G8" s="3"/>
      <c r="H8" s="2"/>
      <c r="I8" s="2"/>
    </row>
    <row r="9" spans="1:9" ht="16.5">
      <c r="A9" s="15"/>
      <c r="B9" s="15"/>
      <c r="C9" s="16"/>
      <c r="D9" s="15"/>
      <c r="E9" s="17"/>
      <c r="F9" s="18"/>
    </row>
    <row r="10" spans="1:9" s="5" customFormat="1" ht="25.5">
      <c r="A10" s="21" t="s">
        <v>9</v>
      </c>
      <c r="B10" s="22" t="s">
        <v>10</v>
      </c>
      <c r="C10" s="23" t="s">
        <v>11</v>
      </c>
      <c r="D10" s="22" t="s">
        <v>12</v>
      </c>
      <c r="E10" s="24" t="s">
        <v>13</v>
      </c>
      <c r="F10" s="25" t="s">
        <v>14</v>
      </c>
      <c r="G10" s="7"/>
    </row>
    <row r="11" spans="1:9" ht="16.5">
      <c r="A11" s="38" t="s">
        <v>15</v>
      </c>
      <c r="B11" s="39" t="s">
        <v>16</v>
      </c>
      <c r="C11" s="40" t="s">
        <v>17</v>
      </c>
      <c r="D11" s="39"/>
      <c r="E11" s="41"/>
      <c r="F11" s="42">
        <f>0+F12+F17+F26+F47</f>
        <v>0</v>
      </c>
    </row>
    <row r="12" spans="1:9" ht="16.5">
      <c r="A12" s="43">
        <v>1</v>
      </c>
      <c r="B12" s="44" t="s">
        <v>18</v>
      </c>
      <c r="C12" s="45" t="s">
        <v>17</v>
      </c>
      <c r="D12" s="44"/>
      <c r="E12" s="46"/>
      <c r="F12" s="47">
        <f>0+F13+F15</f>
        <v>0</v>
      </c>
    </row>
    <row r="13" spans="1:9" ht="16.5">
      <c r="A13" s="26" t="s">
        <v>23</v>
      </c>
      <c r="B13" s="27" t="s">
        <v>225</v>
      </c>
      <c r="C13" s="28" t="s">
        <v>24</v>
      </c>
      <c r="D13" s="27">
        <v>1</v>
      </c>
      <c r="E13" s="139"/>
      <c r="F13" s="37">
        <f t="shared" ref="F13" si="0">ROUND(D13*E13,0)</f>
        <v>0</v>
      </c>
    </row>
    <row r="14" spans="1:9" s="1" customFormat="1" ht="162" outlineLevel="1">
      <c r="A14" s="29"/>
      <c r="B14" s="30" t="s">
        <v>25</v>
      </c>
      <c r="C14" s="31"/>
      <c r="D14" s="29"/>
      <c r="E14" s="32"/>
      <c r="F14" s="37"/>
      <c r="G14" s="9"/>
      <c r="H14" s="2"/>
      <c r="I14" s="8"/>
    </row>
    <row r="15" spans="1:9" ht="16.5">
      <c r="A15" s="26" t="s">
        <v>26</v>
      </c>
      <c r="B15" s="27" t="s">
        <v>226</v>
      </c>
      <c r="C15" s="28" t="s">
        <v>27</v>
      </c>
      <c r="D15" s="27">
        <v>85</v>
      </c>
      <c r="E15" s="139"/>
      <c r="F15" s="37">
        <f>ROUND(D15*E15,0)</f>
        <v>0</v>
      </c>
    </row>
    <row r="16" spans="1:9" s="1" customFormat="1" ht="40.5" outlineLevel="1">
      <c r="A16" s="29"/>
      <c r="B16" s="30" t="s">
        <v>28</v>
      </c>
      <c r="C16" s="31"/>
      <c r="D16" s="29"/>
      <c r="E16" s="32"/>
      <c r="F16" s="33"/>
      <c r="G16" s="9"/>
      <c r="H16" s="2"/>
      <c r="I16" s="8"/>
    </row>
    <row r="17" spans="1:9" ht="15" customHeight="1">
      <c r="A17" s="43">
        <v>2</v>
      </c>
      <c r="B17" s="44" t="s">
        <v>29</v>
      </c>
      <c r="C17" s="45" t="s">
        <v>17</v>
      </c>
      <c r="D17" s="44"/>
      <c r="E17" s="46"/>
      <c r="F17" s="47">
        <f>0+F18+F20+F22+F24</f>
        <v>0</v>
      </c>
    </row>
    <row r="18" spans="1:9" ht="15" customHeight="1">
      <c r="A18" s="34" t="s">
        <v>30</v>
      </c>
      <c r="B18" s="35" t="s">
        <v>227</v>
      </c>
      <c r="C18" s="36" t="s">
        <v>35</v>
      </c>
      <c r="D18" s="35">
        <v>1</v>
      </c>
      <c r="E18" s="139"/>
      <c r="F18" s="37">
        <f>ROUND(D18*E18,0)</f>
        <v>0</v>
      </c>
    </row>
    <row r="19" spans="1:9" s="1" customFormat="1" ht="135" outlineLevel="1">
      <c r="A19" s="29"/>
      <c r="B19" s="30" t="s">
        <v>32</v>
      </c>
      <c r="C19" s="31"/>
      <c r="D19" s="29"/>
      <c r="E19" s="32"/>
      <c r="F19" s="33"/>
      <c r="G19" s="9"/>
      <c r="H19" s="2"/>
      <c r="I19" s="8"/>
    </row>
    <row r="20" spans="1:9" ht="15" customHeight="1">
      <c r="A20" s="34" t="s">
        <v>33</v>
      </c>
      <c r="B20" s="35" t="s">
        <v>34</v>
      </c>
      <c r="C20" s="36" t="s">
        <v>35</v>
      </c>
      <c r="D20" s="35">
        <v>1</v>
      </c>
      <c r="E20" s="139"/>
      <c r="F20" s="37">
        <f>ROUND(D20*E20,0)</f>
        <v>0</v>
      </c>
    </row>
    <row r="21" spans="1:9" s="1" customFormat="1" ht="40.5" outlineLevel="1">
      <c r="A21" s="29"/>
      <c r="B21" s="30" t="s">
        <v>36</v>
      </c>
      <c r="C21" s="31"/>
      <c r="D21" s="29"/>
      <c r="E21" s="32"/>
      <c r="F21" s="33"/>
      <c r="G21" s="9"/>
      <c r="H21" s="2"/>
      <c r="I21" s="8"/>
    </row>
    <row r="22" spans="1:9" ht="15" customHeight="1">
      <c r="A22" s="34" t="s">
        <v>37</v>
      </c>
      <c r="B22" s="35" t="s">
        <v>38</v>
      </c>
      <c r="C22" s="36" t="s">
        <v>35</v>
      </c>
      <c r="D22" s="35">
        <v>2</v>
      </c>
      <c r="E22" s="139"/>
      <c r="F22" s="37">
        <f>ROUND(D22*E22,0)</f>
        <v>0</v>
      </c>
    </row>
    <row r="23" spans="1:9" s="1" customFormat="1" ht="54" outlineLevel="1">
      <c r="A23" s="29"/>
      <c r="B23" s="30" t="s">
        <v>39</v>
      </c>
      <c r="C23" s="31"/>
      <c r="D23" s="29"/>
      <c r="E23" s="32"/>
      <c r="F23" s="33"/>
      <c r="G23" s="9"/>
      <c r="H23" s="2"/>
      <c r="I23" s="8"/>
    </row>
    <row r="24" spans="1:9" ht="15" customHeight="1">
      <c r="A24" s="34" t="s">
        <v>40</v>
      </c>
      <c r="B24" s="35" t="s">
        <v>41</v>
      </c>
      <c r="C24" s="36" t="s">
        <v>35</v>
      </c>
      <c r="D24" s="35">
        <v>1</v>
      </c>
      <c r="E24" s="139"/>
      <c r="F24" s="37">
        <f>ROUND(D24*E24,0)</f>
        <v>0</v>
      </c>
    </row>
    <row r="25" spans="1:9" s="1" customFormat="1" ht="40.5" outlineLevel="1">
      <c r="A25" s="29"/>
      <c r="B25" s="30" t="s">
        <v>42</v>
      </c>
      <c r="C25" s="31"/>
      <c r="D25" s="29"/>
      <c r="E25" s="32"/>
      <c r="F25" s="33"/>
      <c r="G25" s="9"/>
      <c r="H25" s="2"/>
      <c r="I25" s="8"/>
    </row>
    <row r="26" spans="1:9" s="1" customFormat="1" ht="15" customHeight="1">
      <c r="A26" s="43">
        <v>3</v>
      </c>
      <c r="B26" s="44" t="s">
        <v>43</v>
      </c>
      <c r="C26" s="45" t="s">
        <v>17</v>
      </c>
      <c r="D26" s="44"/>
      <c r="E26" s="46"/>
      <c r="F26" s="47">
        <f>F27+F29+F31+F33+F35+F37+F39+F41+F43+F45</f>
        <v>0</v>
      </c>
      <c r="G26" s="3"/>
      <c r="H26" s="2"/>
      <c r="I26" s="2"/>
    </row>
    <row r="27" spans="1:9" ht="15" customHeight="1">
      <c r="A27" s="34" t="s">
        <v>44</v>
      </c>
      <c r="B27" s="35" t="s">
        <v>45</v>
      </c>
      <c r="C27" s="36" t="s">
        <v>31</v>
      </c>
      <c r="D27" s="35">
        <v>6.7</v>
      </c>
      <c r="E27" s="139"/>
      <c r="F27" s="37">
        <f>ROUND(D27*E27,0)</f>
        <v>0</v>
      </c>
    </row>
    <row r="28" spans="1:9" s="1" customFormat="1" ht="148.5" outlineLevel="1">
      <c r="A28" s="29"/>
      <c r="B28" s="30" t="s">
        <v>46</v>
      </c>
      <c r="C28" s="31"/>
      <c r="D28" s="29"/>
      <c r="E28" s="32"/>
      <c r="F28" s="33"/>
      <c r="G28" s="9"/>
      <c r="H28" s="2"/>
      <c r="I28" s="8"/>
    </row>
    <row r="29" spans="1:9" ht="16.5">
      <c r="A29" s="34" t="s">
        <v>47</v>
      </c>
      <c r="B29" s="35" t="s">
        <v>48</v>
      </c>
      <c r="C29" s="36" t="s">
        <v>35</v>
      </c>
      <c r="D29" s="35">
        <v>1</v>
      </c>
      <c r="E29" s="139"/>
      <c r="F29" s="37">
        <f>ROUND(D29*E29,0)</f>
        <v>0</v>
      </c>
    </row>
    <row r="30" spans="1:9" s="1" customFormat="1" ht="108" outlineLevel="1">
      <c r="A30" s="29"/>
      <c r="B30" s="30" t="s">
        <v>49</v>
      </c>
      <c r="C30" s="31"/>
      <c r="D30" s="29"/>
      <c r="E30" s="32"/>
      <c r="F30" s="33"/>
      <c r="G30" s="9"/>
      <c r="H30" s="2"/>
      <c r="I30" s="8"/>
    </row>
    <row r="31" spans="1:9" ht="16.5">
      <c r="A31" s="34" t="s">
        <v>50</v>
      </c>
      <c r="B31" s="35" t="s">
        <v>51</v>
      </c>
      <c r="C31" s="36" t="s">
        <v>35</v>
      </c>
      <c r="D31" s="35">
        <v>4</v>
      </c>
      <c r="E31" s="139"/>
      <c r="F31" s="37">
        <f>ROUND(D31*E31,0)</f>
        <v>0</v>
      </c>
    </row>
    <row r="32" spans="1:9" s="1" customFormat="1" ht="40.5" outlineLevel="1">
      <c r="A32" s="29"/>
      <c r="B32" s="30" t="s">
        <v>52</v>
      </c>
      <c r="C32" s="31"/>
      <c r="D32" s="29"/>
      <c r="E32" s="32"/>
      <c r="F32" s="33"/>
      <c r="G32" s="9"/>
      <c r="H32" s="2"/>
      <c r="I32" s="8"/>
    </row>
    <row r="33" spans="1:9" ht="16.5">
      <c r="A33" s="34" t="s">
        <v>53</v>
      </c>
      <c r="B33" s="35" t="s">
        <v>54</v>
      </c>
      <c r="C33" s="36" t="s">
        <v>35</v>
      </c>
      <c r="D33" s="35">
        <v>4</v>
      </c>
      <c r="E33" s="139"/>
      <c r="F33" s="37">
        <f>ROUND(D33*E33,0)</f>
        <v>0</v>
      </c>
    </row>
    <row r="34" spans="1:9" s="1" customFormat="1" ht="27" outlineLevel="1">
      <c r="A34" s="29"/>
      <c r="B34" s="30" t="s">
        <v>55</v>
      </c>
      <c r="C34" s="31"/>
      <c r="D34" s="29"/>
      <c r="E34" s="32"/>
      <c r="F34" s="33"/>
      <c r="G34" s="9"/>
      <c r="H34" s="2"/>
      <c r="I34" s="8"/>
    </row>
    <row r="35" spans="1:9" s="1" customFormat="1" ht="16.5">
      <c r="A35" s="34" t="s">
        <v>56</v>
      </c>
      <c r="B35" s="35" t="s">
        <v>57</v>
      </c>
      <c r="C35" s="36" t="s">
        <v>35</v>
      </c>
      <c r="D35" s="35">
        <v>4</v>
      </c>
      <c r="E35" s="139"/>
      <c r="F35" s="37">
        <f>ROUND(D35*E35,0)</f>
        <v>0</v>
      </c>
      <c r="G35" s="3"/>
      <c r="H35" s="2"/>
      <c r="I35" s="2"/>
    </row>
    <row r="36" spans="1:9" s="1" customFormat="1" ht="148.5" outlineLevel="1">
      <c r="A36" s="29"/>
      <c r="B36" s="30" t="s">
        <v>58</v>
      </c>
      <c r="C36" s="31"/>
      <c r="D36" s="29"/>
      <c r="E36" s="32"/>
      <c r="F36" s="33"/>
      <c r="G36" s="9"/>
      <c r="H36" s="2"/>
      <c r="I36" s="8"/>
    </row>
    <row r="37" spans="1:9" ht="16.5">
      <c r="A37" s="34" t="s">
        <v>59</v>
      </c>
      <c r="B37" s="35" t="s">
        <v>60</v>
      </c>
      <c r="C37" s="36" t="s">
        <v>35</v>
      </c>
      <c r="D37" s="35">
        <v>1</v>
      </c>
      <c r="E37" s="139"/>
      <c r="F37" s="37">
        <f>ROUND(D37*E37,0)</f>
        <v>0</v>
      </c>
    </row>
    <row r="38" spans="1:9" s="1" customFormat="1" ht="121.5" outlineLevel="1">
      <c r="A38" s="29"/>
      <c r="B38" s="30" t="s">
        <v>61</v>
      </c>
      <c r="C38" s="31"/>
      <c r="D38" s="29"/>
      <c r="E38" s="32"/>
      <c r="F38" s="33"/>
      <c r="G38" s="9"/>
      <c r="H38" s="2"/>
      <c r="I38" s="8"/>
    </row>
    <row r="39" spans="1:9" ht="16.5">
      <c r="A39" s="34" t="s">
        <v>62</v>
      </c>
      <c r="B39" s="35" t="s">
        <v>63</v>
      </c>
      <c r="C39" s="36" t="s">
        <v>35</v>
      </c>
      <c r="D39" s="35">
        <v>1</v>
      </c>
      <c r="E39" s="139"/>
      <c r="F39" s="37">
        <f>ROUND(D39*E39,0)</f>
        <v>0</v>
      </c>
    </row>
    <row r="40" spans="1:9" s="1" customFormat="1" ht="67.5" outlineLevel="1">
      <c r="A40" s="29"/>
      <c r="B40" s="30" t="s">
        <v>64</v>
      </c>
      <c r="C40" s="31"/>
      <c r="D40" s="29"/>
      <c r="E40" s="32"/>
      <c r="F40" s="33"/>
      <c r="G40" s="9"/>
      <c r="H40" s="2"/>
      <c r="I40" s="8"/>
    </row>
    <row r="41" spans="1:9" ht="16.5">
      <c r="A41" s="34" t="s">
        <v>65</v>
      </c>
      <c r="B41" s="35" t="s">
        <v>66</v>
      </c>
      <c r="C41" s="36" t="s">
        <v>31</v>
      </c>
      <c r="D41" s="35">
        <v>18</v>
      </c>
      <c r="E41" s="139"/>
      <c r="F41" s="37">
        <f>ROUND(D41*E41,0)</f>
        <v>0</v>
      </c>
    </row>
    <row r="42" spans="1:9" s="1" customFormat="1" ht="108" outlineLevel="1">
      <c r="A42" s="29"/>
      <c r="B42" s="30" t="s">
        <v>67</v>
      </c>
      <c r="C42" s="31"/>
      <c r="D42" s="29"/>
      <c r="E42" s="32"/>
      <c r="F42" s="33"/>
      <c r="G42" s="9"/>
      <c r="H42" s="2"/>
      <c r="I42" s="8"/>
    </row>
    <row r="43" spans="1:9" s="1" customFormat="1" ht="16.5">
      <c r="A43" s="34" t="s">
        <v>303</v>
      </c>
      <c r="B43" s="35" t="s">
        <v>301</v>
      </c>
      <c r="C43" s="36" t="s">
        <v>35</v>
      </c>
      <c r="D43" s="35">
        <v>2</v>
      </c>
      <c r="E43" s="139"/>
      <c r="F43" s="37">
        <f>E43*D43</f>
        <v>0</v>
      </c>
      <c r="G43" s="9"/>
      <c r="H43" s="2"/>
      <c r="I43" s="8"/>
    </row>
    <row r="44" spans="1:9" s="1" customFormat="1" ht="27" outlineLevel="1">
      <c r="A44" s="29"/>
      <c r="B44" s="30" t="s">
        <v>302</v>
      </c>
      <c r="C44" s="31"/>
      <c r="D44" s="29"/>
      <c r="E44" s="32"/>
      <c r="F44" s="33"/>
      <c r="G44" s="9"/>
      <c r="H44" s="2"/>
      <c r="I44" s="8"/>
    </row>
    <row r="45" spans="1:9" ht="16.5">
      <c r="A45" s="34" t="s">
        <v>304</v>
      </c>
      <c r="B45" s="35" t="s">
        <v>228</v>
      </c>
      <c r="C45" s="36" t="s">
        <v>24</v>
      </c>
      <c r="D45" s="35">
        <v>1</v>
      </c>
      <c r="E45" s="139"/>
      <c r="F45" s="37">
        <f>ROUND(D45*E45,0)</f>
        <v>0</v>
      </c>
    </row>
    <row r="46" spans="1:9" s="1" customFormat="1" ht="16.5" outlineLevel="1">
      <c r="A46" s="29"/>
      <c r="B46" s="30" t="s">
        <v>69</v>
      </c>
      <c r="C46" s="31"/>
      <c r="D46" s="29"/>
      <c r="E46" s="32"/>
      <c r="F46" s="33"/>
      <c r="G46" s="9"/>
      <c r="H46" s="2"/>
      <c r="I46" s="8"/>
    </row>
    <row r="47" spans="1:9" ht="16.5">
      <c r="A47" s="43">
        <v>4</v>
      </c>
      <c r="B47" s="44" t="s">
        <v>71</v>
      </c>
      <c r="C47" s="45" t="s">
        <v>17</v>
      </c>
      <c r="D47" s="44"/>
      <c r="E47" s="46"/>
      <c r="F47" s="47">
        <f>0+F48+F50+F52</f>
        <v>0</v>
      </c>
    </row>
    <row r="48" spans="1:9" ht="16.5">
      <c r="A48" s="34" t="s">
        <v>72</v>
      </c>
      <c r="B48" s="35" t="s">
        <v>73</v>
      </c>
      <c r="C48" s="36" t="s">
        <v>31</v>
      </c>
      <c r="D48" s="35">
        <v>37</v>
      </c>
      <c r="E48" s="139"/>
      <c r="F48" s="37">
        <f>ROUND(D48*E48,0)</f>
        <v>0</v>
      </c>
    </row>
    <row r="49" spans="1:9" s="1" customFormat="1" ht="108" outlineLevel="1">
      <c r="A49" s="29"/>
      <c r="B49" s="30" t="s">
        <v>74</v>
      </c>
      <c r="C49" s="31"/>
      <c r="D49" s="29"/>
      <c r="E49" s="32"/>
      <c r="F49" s="33"/>
      <c r="G49" s="9"/>
      <c r="H49" s="2"/>
      <c r="I49" s="8"/>
    </row>
    <row r="50" spans="1:9" ht="16.5">
      <c r="A50" s="34" t="s">
        <v>75</v>
      </c>
      <c r="B50" s="35" t="s">
        <v>76</v>
      </c>
      <c r="C50" s="36" t="s">
        <v>35</v>
      </c>
      <c r="D50" s="35">
        <v>4</v>
      </c>
      <c r="E50" s="139"/>
      <c r="F50" s="37">
        <f>ROUND(D50*E50,0)</f>
        <v>0</v>
      </c>
    </row>
    <row r="51" spans="1:9" s="1" customFormat="1" ht="121.5" outlineLevel="1">
      <c r="A51" s="29"/>
      <c r="B51" s="30" t="s">
        <v>77</v>
      </c>
      <c r="C51" s="31"/>
      <c r="D51" s="29"/>
      <c r="E51" s="32"/>
      <c r="F51" s="33"/>
      <c r="G51" s="9"/>
      <c r="H51" s="2"/>
      <c r="I51" s="8"/>
    </row>
    <row r="52" spans="1:9" ht="16.5">
      <c r="A52" s="34" t="s">
        <v>78</v>
      </c>
      <c r="B52" s="35" t="s">
        <v>79</v>
      </c>
      <c r="C52" s="36" t="s">
        <v>35</v>
      </c>
      <c r="D52" s="35">
        <v>4</v>
      </c>
      <c r="E52" s="139"/>
      <c r="F52" s="37">
        <f>ROUND(D52*E52,0)</f>
        <v>0</v>
      </c>
    </row>
    <row r="53" spans="1:9" s="1" customFormat="1" ht="27.75" outlineLevel="1" thickBot="1">
      <c r="A53" s="48"/>
      <c r="B53" s="49" t="s">
        <v>80</v>
      </c>
      <c r="C53" s="50"/>
      <c r="D53" s="48"/>
      <c r="E53" s="51"/>
      <c r="F53" s="52"/>
      <c r="G53" s="9"/>
      <c r="H53" s="8"/>
      <c r="I53" s="8"/>
    </row>
    <row r="54" spans="1:9" ht="17.25" thickBot="1">
      <c r="A54" s="53"/>
      <c r="B54" s="54" t="s">
        <v>16</v>
      </c>
      <c r="C54" s="55" t="s">
        <v>17</v>
      </c>
      <c r="D54" s="54"/>
      <c r="E54" s="56"/>
      <c r="F54" s="57">
        <f>SUM(F13:F15,F18:F24,F27:F45,F48:F52)</f>
        <v>0</v>
      </c>
    </row>
  </sheetData>
  <sheetProtection algorithmName="SHA-512" hashValue="0gknNfdNZcz1D/1Kn3hZqt0eN8ztl8HDfgXkEKD2eXSHECScYDwigR/wQlUsap08BHjYFwPoMLLh7YqxI8MMFg==" saltValue="K6WdZUAsPwKdZZik2xMTmg==" spinCount="100000" sheet="1" objects="1" scenarios="1"/>
  <pageMargins left="0.70866141732283472" right="0.70866141732283472" top="0.78740157480314965" bottom="0.78740157480314965" header="0.31496062992125984" footer="0.31496062992125984"/>
  <pageSetup paperSize="9" scale="55" fitToHeight="0" orientation="portrait" r:id="rId1"/>
  <rowBreaks count="1" manualBreakCount="1">
    <brk id="3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4"/>
  <sheetViews>
    <sheetView view="pageBreakPreview" zoomScaleNormal="100" zoomScaleSheetLayoutView="100" workbookViewId="0"/>
  </sheetViews>
  <sheetFormatPr defaultRowHeight="15" outlineLevelRow="1"/>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c r="A1" s="58"/>
      <c r="B1" s="58" t="s">
        <v>0</v>
      </c>
      <c r="C1" s="59"/>
      <c r="D1" s="58"/>
      <c r="E1" s="60"/>
      <c r="F1" s="61"/>
    </row>
    <row r="2" spans="1:9" ht="16.5">
      <c r="A2" s="58"/>
      <c r="B2" s="58"/>
      <c r="C2" s="59"/>
      <c r="D2" s="58"/>
      <c r="E2" s="60"/>
      <c r="F2" s="61"/>
    </row>
    <row r="3" spans="1:9">
      <c r="A3" s="58"/>
      <c r="B3" s="58" t="s">
        <v>229</v>
      </c>
      <c r="C3" s="59"/>
      <c r="D3" s="58"/>
      <c r="E3" s="60"/>
      <c r="F3" s="61"/>
    </row>
    <row r="4" spans="1:9">
      <c r="A4" s="58"/>
      <c r="B4" s="62" t="s">
        <v>230</v>
      </c>
      <c r="C4" s="59"/>
      <c r="D4" s="58"/>
      <c r="E4" s="60"/>
      <c r="F4" s="63"/>
    </row>
    <row r="5" spans="1:9">
      <c r="A5" s="58"/>
      <c r="B5" s="58" t="s">
        <v>2</v>
      </c>
      <c r="C5" s="59"/>
      <c r="D5" s="58"/>
      <c r="E5" s="60"/>
      <c r="F5" s="63"/>
    </row>
    <row r="6" spans="1:9" s="1" customFormat="1" ht="16.5">
      <c r="A6" s="58"/>
      <c r="B6" s="58"/>
      <c r="C6" s="59"/>
      <c r="D6" s="58"/>
      <c r="E6" s="60"/>
      <c r="F6" s="61"/>
      <c r="G6" s="3"/>
      <c r="H6" s="2"/>
      <c r="I6" s="2"/>
    </row>
    <row r="7" spans="1:9" ht="16.5">
      <c r="A7" s="58"/>
      <c r="B7" s="58"/>
      <c r="C7" s="59"/>
      <c r="D7" s="58"/>
      <c r="E7" s="60"/>
      <c r="F7" s="61"/>
    </row>
    <row r="8" spans="1:9" s="5" customFormat="1" ht="22.5">
      <c r="A8" s="64" t="s">
        <v>9</v>
      </c>
      <c r="B8" s="65" t="s">
        <v>10</v>
      </c>
      <c r="C8" s="66" t="s">
        <v>11</v>
      </c>
      <c r="D8" s="65" t="s">
        <v>12</v>
      </c>
      <c r="E8" s="67" t="s">
        <v>13</v>
      </c>
      <c r="F8" s="68" t="s">
        <v>14</v>
      </c>
      <c r="G8" s="7"/>
    </row>
    <row r="9" spans="1:9">
      <c r="A9" s="69" t="s">
        <v>15</v>
      </c>
      <c r="B9" s="70" t="s">
        <v>16</v>
      </c>
      <c r="C9" s="71" t="s">
        <v>17</v>
      </c>
      <c r="D9" s="70"/>
      <c r="E9" s="72"/>
      <c r="F9" s="73">
        <f>0+F10+F12</f>
        <v>0</v>
      </c>
    </row>
    <row r="10" spans="1:9" s="1" customFormat="1">
      <c r="A10" s="127" t="s">
        <v>231</v>
      </c>
      <c r="B10" s="128" t="s">
        <v>308</v>
      </c>
      <c r="C10" s="129" t="s">
        <v>24</v>
      </c>
      <c r="D10" s="128">
        <v>1</v>
      </c>
      <c r="E10" s="140"/>
      <c r="F10" s="130">
        <f>E10*D10</f>
        <v>0</v>
      </c>
      <c r="G10" s="9"/>
      <c r="H10" s="8"/>
      <c r="I10" s="8"/>
    </row>
    <row r="11" spans="1:9" s="1" customFormat="1" ht="408.95" customHeight="1" outlineLevel="1">
      <c r="A11" s="131"/>
      <c r="B11" s="138" t="s">
        <v>310</v>
      </c>
      <c r="C11" s="132"/>
      <c r="D11" s="131"/>
      <c r="E11" s="133"/>
      <c r="F11" s="130"/>
      <c r="G11" s="9"/>
      <c r="H11" s="8"/>
      <c r="I11" s="8"/>
    </row>
    <row r="12" spans="1:9" s="1" customFormat="1">
      <c r="A12" s="127" t="s">
        <v>232</v>
      </c>
      <c r="B12" s="128" t="s">
        <v>309</v>
      </c>
      <c r="C12" s="129" t="s">
        <v>24</v>
      </c>
      <c r="D12" s="128">
        <v>1</v>
      </c>
      <c r="E12" s="140"/>
      <c r="F12" s="130">
        <f t="shared" ref="F12" si="0">E12*D12</f>
        <v>0</v>
      </c>
      <c r="G12" s="9"/>
      <c r="H12" s="8"/>
      <c r="I12" s="8"/>
    </row>
    <row r="13" spans="1:9" s="1" customFormat="1" ht="240.75" outlineLevel="1" thickBot="1">
      <c r="A13" s="134"/>
      <c r="B13" s="135" t="s">
        <v>311</v>
      </c>
      <c r="C13" s="136"/>
      <c r="D13" s="134"/>
      <c r="E13" s="137"/>
      <c r="F13" s="130"/>
      <c r="G13" s="9"/>
      <c r="H13" s="8"/>
      <c r="I13" s="8"/>
    </row>
    <row r="14" spans="1:9" ht="15.75" thickBot="1">
      <c r="A14" s="81"/>
      <c r="B14" s="82" t="s">
        <v>16</v>
      </c>
      <c r="C14" s="83" t="s">
        <v>17</v>
      </c>
      <c r="D14" s="82"/>
      <c r="E14" s="84"/>
      <c r="F14" s="85">
        <f>F9</f>
        <v>0</v>
      </c>
    </row>
  </sheetData>
  <sheetProtection algorithmName="SHA-512" hashValue="iXJR2sE14Z7+dnGAWDyt8tdgh5I2W7y7RCsfG14hypxIdyMRvYia4byp57t5Me1QoUFqUb9Cc2z+0KrYmCer7Q==" saltValue="oPbxEVUcbOGjziFCkDDEBw==" spinCount="100000" sheet="1" objects="1" scenarios="1"/>
  <pageMargins left="0.25" right="0.25" top="0.75" bottom="0.75" header="0.3" footer="0.3"/>
  <pageSetup paperSize="9"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2"/>
  <sheetViews>
    <sheetView view="pageBreakPreview" zoomScaleNormal="100" zoomScaleSheetLayoutView="100" workbookViewId="0"/>
  </sheetViews>
  <sheetFormatPr defaultRowHeight="15" outlineLevelRow="1"/>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ht="16.5">
      <c r="A1" s="15"/>
      <c r="B1" s="15" t="s">
        <v>0</v>
      </c>
      <c r="C1" s="16"/>
      <c r="D1" s="15" t="s">
        <v>3</v>
      </c>
      <c r="E1" s="17" t="s">
        <v>4</v>
      </c>
      <c r="F1" s="18" t="s">
        <v>82</v>
      </c>
    </row>
    <row r="2" spans="1:9" ht="16.5">
      <c r="A2" s="15"/>
      <c r="B2" s="15"/>
      <c r="C2" s="16"/>
      <c r="D2" s="15"/>
      <c r="E2" s="17" t="s">
        <v>5</v>
      </c>
      <c r="F2" s="18" t="s">
        <v>83</v>
      </c>
    </row>
    <row r="3" spans="1:9" ht="16.5">
      <c r="A3" s="15"/>
      <c r="B3" s="15" t="s">
        <v>1</v>
      </c>
      <c r="C3" s="16"/>
      <c r="D3" s="15"/>
      <c r="E3" s="17" t="s">
        <v>6</v>
      </c>
      <c r="F3" s="18" t="s">
        <v>84</v>
      </c>
    </row>
    <row r="4" spans="1:9" ht="16.5">
      <c r="A4" s="15"/>
      <c r="B4" s="19" t="s">
        <v>81</v>
      </c>
      <c r="C4" s="16"/>
      <c r="D4" s="15"/>
      <c r="E4" s="17" t="s">
        <v>7</v>
      </c>
      <c r="F4" s="20">
        <v>330</v>
      </c>
    </row>
    <row r="5" spans="1:9" ht="16.5">
      <c r="A5" s="15"/>
      <c r="B5" s="15" t="s">
        <v>2</v>
      </c>
      <c r="C5" s="16"/>
      <c r="D5" s="15"/>
      <c r="E5" s="17" t="s">
        <v>8</v>
      </c>
      <c r="F5" s="20">
        <v>30</v>
      </c>
    </row>
    <row r="6" spans="1:9" ht="16.5">
      <c r="A6" s="15"/>
      <c r="B6" s="15"/>
      <c r="C6" s="16"/>
      <c r="D6" s="15"/>
      <c r="E6" s="17"/>
      <c r="F6" s="20"/>
    </row>
    <row r="7" spans="1:9" ht="16.5">
      <c r="A7" s="15"/>
      <c r="B7" s="15"/>
      <c r="C7" s="16"/>
      <c r="D7" s="15"/>
      <c r="E7" s="17"/>
      <c r="F7" s="20"/>
    </row>
    <row r="8" spans="1:9" s="1" customFormat="1" ht="16.5">
      <c r="A8" s="15"/>
      <c r="B8" s="15"/>
      <c r="C8" s="16"/>
      <c r="D8" s="15"/>
      <c r="E8" s="17"/>
      <c r="F8" s="18"/>
      <c r="G8" s="3"/>
      <c r="H8" s="2"/>
      <c r="I8" s="2"/>
    </row>
    <row r="9" spans="1:9" ht="16.5">
      <c r="A9" s="15"/>
      <c r="B9" s="15"/>
      <c r="C9" s="16"/>
      <c r="D9" s="15"/>
      <c r="E9" s="17"/>
      <c r="F9" s="18"/>
    </row>
    <row r="10" spans="1:9" s="5" customFormat="1" ht="25.5">
      <c r="A10" s="21" t="s">
        <v>9</v>
      </c>
      <c r="B10" s="22" t="s">
        <v>10</v>
      </c>
      <c r="C10" s="23" t="s">
        <v>11</v>
      </c>
      <c r="D10" s="22" t="s">
        <v>12</v>
      </c>
      <c r="E10" s="24" t="s">
        <v>13</v>
      </c>
      <c r="F10" s="25" t="s">
        <v>14</v>
      </c>
      <c r="G10" s="7"/>
    </row>
    <row r="11" spans="1:9" ht="16.5">
      <c r="A11" s="38" t="s">
        <v>15</v>
      </c>
      <c r="B11" s="39" t="s">
        <v>16</v>
      </c>
      <c r="C11" s="40" t="s">
        <v>17</v>
      </c>
      <c r="D11" s="39"/>
      <c r="E11" s="41"/>
      <c r="F11" s="42">
        <f>0+F12+F17+F36+F52+F59</f>
        <v>0</v>
      </c>
    </row>
    <row r="12" spans="1:9" ht="16.5">
      <c r="A12" s="43">
        <v>1</v>
      </c>
      <c r="B12" s="44" t="s">
        <v>18</v>
      </c>
      <c r="C12" s="45" t="s">
        <v>17</v>
      </c>
      <c r="D12" s="44"/>
      <c r="E12" s="46"/>
      <c r="F12" s="47">
        <f>0+F13+F15</f>
        <v>0</v>
      </c>
    </row>
    <row r="13" spans="1:9" ht="16.5">
      <c r="A13" s="26" t="s">
        <v>23</v>
      </c>
      <c r="B13" s="27" t="s">
        <v>225</v>
      </c>
      <c r="C13" s="28" t="s">
        <v>24</v>
      </c>
      <c r="D13" s="27">
        <v>1</v>
      </c>
      <c r="E13" s="139"/>
      <c r="F13" s="37">
        <f t="shared" ref="F13" si="0">ROUND(D13*E13,0)</f>
        <v>0</v>
      </c>
    </row>
    <row r="14" spans="1:9" s="1" customFormat="1" ht="162" outlineLevel="1">
      <c r="A14" s="29"/>
      <c r="B14" s="30" t="s">
        <v>263</v>
      </c>
      <c r="C14" s="31"/>
      <c r="D14" s="29"/>
      <c r="E14" s="32"/>
      <c r="F14" s="37"/>
      <c r="G14" s="9"/>
      <c r="H14" s="2"/>
      <c r="I14" s="8"/>
    </row>
    <row r="15" spans="1:9" ht="16.5">
      <c r="A15" s="26" t="s">
        <v>26</v>
      </c>
      <c r="B15" s="27" t="s">
        <v>226</v>
      </c>
      <c r="C15" s="28" t="s">
        <v>27</v>
      </c>
      <c r="D15" s="27">
        <v>225</v>
      </c>
      <c r="E15" s="139"/>
      <c r="F15" s="37">
        <f>ROUND(D15*E15,0)</f>
        <v>0</v>
      </c>
    </row>
    <row r="16" spans="1:9" s="1" customFormat="1" ht="40.5" outlineLevel="1">
      <c r="A16" s="29"/>
      <c r="B16" s="30" t="s">
        <v>28</v>
      </c>
      <c r="C16" s="31"/>
      <c r="D16" s="29"/>
      <c r="E16" s="32"/>
      <c r="F16" s="33"/>
      <c r="G16" s="9"/>
      <c r="H16" s="2"/>
      <c r="I16" s="8"/>
    </row>
    <row r="17" spans="1:9" ht="15" customHeight="1">
      <c r="A17" s="43">
        <v>2</v>
      </c>
      <c r="B17" s="44" t="s">
        <v>29</v>
      </c>
      <c r="C17" s="45" t="s">
        <v>17</v>
      </c>
      <c r="D17" s="44"/>
      <c r="E17" s="46"/>
      <c r="F17" s="47">
        <f>0+F18+F20+F22+F24+F26+F28+F30+F32+F34</f>
        <v>0</v>
      </c>
    </row>
    <row r="18" spans="1:9" ht="15" customHeight="1">
      <c r="A18" s="34" t="s">
        <v>30</v>
      </c>
      <c r="B18" s="35" t="s">
        <v>256</v>
      </c>
      <c r="C18" s="36" t="s">
        <v>35</v>
      </c>
      <c r="D18" s="35">
        <v>1</v>
      </c>
      <c r="E18" s="139"/>
      <c r="F18" s="37">
        <f>ROUND(D18*E18,0)</f>
        <v>0</v>
      </c>
    </row>
    <row r="19" spans="1:9" s="1" customFormat="1" ht="135" outlineLevel="1">
      <c r="A19" s="29"/>
      <c r="B19" s="30" t="s">
        <v>32</v>
      </c>
      <c r="C19" s="31"/>
      <c r="D19" s="29"/>
      <c r="E19" s="32"/>
      <c r="F19" s="33"/>
      <c r="G19" s="9"/>
      <c r="H19" s="2"/>
      <c r="I19" s="8"/>
    </row>
    <row r="20" spans="1:9" ht="15" customHeight="1">
      <c r="A20" s="34" t="s">
        <v>33</v>
      </c>
      <c r="B20" s="35" t="s">
        <v>256</v>
      </c>
      <c r="C20" s="36" t="s">
        <v>35</v>
      </c>
      <c r="D20" s="35">
        <v>1</v>
      </c>
      <c r="E20" s="139"/>
      <c r="F20" s="37">
        <f>ROUND(D20*E20,0)</f>
        <v>0</v>
      </c>
    </row>
    <row r="21" spans="1:9" s="1" customFormat="1" ht="135" outlineLevel="1">
      <c r="A21" s="29"/>
      <c r="B21" s="30" t="s">
        <v>32</v>
      </c>
      <c r="C21" s="31"/>
      <c r="D21" s="29"/>
      <c r="E21" s="32"/>
      <c r="F21" s="33"/>
      <c r="G21" s="9"/>
      <c r="H21" s="2"/>
      <c r="I21" s="8"/>
    </row>
    <row r="22" spans="1:9" ht="15" customHeight="1">
      <c r="A22" s="34" t="s">
        <v>37</v>
      </c>
      <c r="B22" s="35" t="s">
        <v>34</v>
      </c>
      <c r="C22" s="36" t="s">
        <v>35</v>
      </c>
      <c r="D22" s="35">
        <v>4</v>
      </c>
      <c r="E22" s="139"/>
      <c r="F22" s="37">
        <f>ROUND(D22*E22,0)</f>
        <v>0</v>
      </c>
    </row>
    <row r="23" spans="1:9" s="1" customFormat="1" ht="40.5" outlineLevel="1">
      <c r="A23" s="29"/>
      <c r="B23" s="30" t="s">
        <v>36</v>
      </c>
      <c r="C23" s="31"/>
      <c r="D23" s="29"/>
      <c r="E23" s="32"/>
      <c r="F23" s="33"/>
      <c r="G23" s="9"/>
      <c r="H23" s="2"/>
      <c r="I23" s="8"/>
    </row>
    <row r="24" spans="1:9" ht="15" customHeight="1">
      <c r="A24" s="34" t="s">
        <v>40</v>
      </c>
      <c r="B24" s="35" t="s">
        <v>85</v>
      </c>
      <c r="C24" s="36" t="s">
        <v>27</v>
      </c>
      <c r="D24" s="35">
        <v>8.6999999999999993</v>
      </c>
      <c r="E24" s="139"/>
      <c r="F24" s="37">
        <f>ROUND(D24*E24,0)</f>
        <v>0</v>
      </c>
    </row>
    <row r="25" spans="1:9" s="1" customFormat="1" ht="54" outlineLevel="1">
      <c r="A25" s="29"/>
      <c r="B25" s="30" t="s">
        <v>86</v>
      </c>
      <c r="C25" s="31"/>
      <c r="D25" s="29"/>
      <c r="E25" s="32"/>
      <c r="F25" s="33"/>
      <c r="G25" s="9"/>
      <c r="H25" s="2"/>
      <c r="I25" s="8"/>
    </row>
    <row r="26" spans="1:9" s="1" customFormat="1" ht="15" customHeight="1">
      <c r="A26" s="34" t="s">
        <v>87</v>
      </c>
      <c r="B26" s="35" t="s">
        <v>85</v>
      </c>
      <c r="C26" s="36" t="s">
        <v>27</v>
      </c>
      <c r="D26" s="35">
        <v>8.6999999999999993</v>
      </c>
      <c r="E26" s="139"/>
      <c r="F26" s="37">
        <f>ROUND(D26*E26,0)</f>
        <v>0</v>
      </c>
      <c r="G26" s="3"/>
      <c r="H26" s="2"/>
      <c r="I26" s="2"/>
    </row>
    <row r="27" spans="1:9" s="1" customFormat="1" ht="54" outlineLevel="1">
      <c r="A27" s="29"/>
      <c r="B27" s="30" t="s">
        <v>86</v>
      </c>
      <c r="C27" s="31"/>
      <c r="D27" s="29"/>
      <c r="E27" s="32"/>
      <c r="F27" s="33"/>
      <c r="G27" s="9"/>
      <c r="H27" s="2"/>
      <c r="I27" s="8"/>
    </row>
    <row r="28" spans="1:9" s="1" customFormat="1" ht="15" customHeight="1">
      <c r="A28" s="34" t="s">
        <v>88</v>
      </c>
      <c r="B28" s="35" t="s">
        <v>257</v>
      </c>
      <c r="C28" s="36" t="s">
        <v>31</v>
      </c>
      <c r="D28" s="35">
        <v>6.5</v>
      </c>
      <c r="E28" s="139"/>
      <c r="F28" s="37">
        <f>ROUND(D28*E28,0)</f>
        <v>0</v>
      </c>
      <c r="G28" s="3"/>
      <c r="H28" s="2"/>
      <c r="I28" s="2"/>
    </row>
    <row r="29" spans="1:9" s="1" customFormat="1" ht="40.5" outlineLevel="1">
      <c r="A29" s="29"/>
      <c r="B29" s="30" t="s">
        <v>89</v>
      </c>
      <c r="C29" s="31"/>
      <c r="D29" s="29"/>
      <c r="E29" s="32"/>
      <c r="F29" s="33"/>
      <c r="G29" s="9"/>
      <c r="H29" s="2"/>
      <c r="I29" s="8"/>
    </row>
    <row r="30" spans="1:9" ht="16.5">
      <c r="A30" s="34" t="s">
        <v>90</v>
      </c>
      <c r="B30" s="35" t="s">
        <v>258</v>
      </c>
      <c r="C30" s="36" t="s">
        <v>31</v>
      </c>
      <c r="D30" s="35">
        <v>14.5</v>
      </c>
      <c r="E30" s="139"/>
      <c r="F30" s="37">
        <f>ROUND(D30*E30,0)</f>
        <v>0</v>
      </c>
    </row>
    <row r="31" spans="1:9" s="1" customFormat="1" ht="40.5" outlineLevel="1">
      <c r="A31" s="29"/>
      <c r="B31" s="30" t="s">
        <v>89</v>
      </c>
      <c r="C31" s="31"/>
      <c r="D31" s="29"/>
      <c r="E31" s="32"/>
      <c r="F31" s="33"/>
      <c r="G31" s="9"/>
      <c r="H31" s="2"/>
      <c r="I31" s="8"/>
    </row>
    <row r="32" spans="1:9" s="1" customFormat="1" ht="15" customHeight="1">
      <c r="A32" s="34" t="s">
        <v>91</v>
      </c>
      <c r="B32" s="35" t="s">
        <v>259</v>
      </c>
      <c r="C32" s="36" t="s">
        <v>31</v>
      </c>
      <c r="D32" s="35">
        <v>25</v>
      </c>
      <c r="E32" s="139"/>
      <c r="F32" s="37">
        <f>ROUND(D32*E32,0)</f>
        <v>0</v>
      </c>
      <c r="G32" s="3"/>
      <c r="H32" s="2"/>
      <c r="I32" s="2"/>
    </row>
    <row r="33" spans="1:9" s="1" customFormat="1" ht="40.5" outlineLevel="1">
      <c r="A33" s="29"/>
      <c r="B33" s="30" t="s">
        <v>92</v>
      </c>
      <c r="C33" s="31"/>
      <c r="D33" s="29"/>
      <c r="E33" s="32"/>
      <c r="F33" s="33"/>
      <c r="G33" s="9"/>
      <c r="H33" s="2"/>
      <c r="I33" s="8"/>
    </row>
    <row r="34" spans="1:9" ht="16.5">
      <c r="A34" s="34" t="s">
        <v>93</v>
      </c>
      <c r="B34" s="35" t="s">
        <v>260</v>
      </c>
      <c r="C34" s="36" t="s">
        <v>31</v>
      </c>
      <c r="D34" s="35">
        <v>6</v>
      </c>
      <c r="E34" s="139"/>
      <c r="F34" s="37">
        <f>ROUND(D34*E34,0)</f>
        <v>0</v>
      </c>
    </row>
    <row r="35" spans="1:9" s="1" customFormat="1" ht="40.5" outlineLevel="1">
      <c r="A35" s="29"/>
      <c r="B35" s="30" t="s">
        <v>92</v>
      </c>
      <c r="C35" s="31"/>
      <c r="D35" s="29"/>
      <c r="E35" s="32"/>
      <c r="F35" s="33"/>
      <c r="G35" s="9"/>
      <c r="H35" s="2"/>
      <c r="I35" s="8"/>
    </row>
    <row r="36" spans="1:9" ht="16.5">
      <c r="A36" s="43">
        <v>3</v>
      </c>
      <c r="B36" s="44" t="s">
        <v>43</v>
      </c>
      <c r="C36" s="45" t="s">
        <v>17</v>
      </c>
      <c r="D36" s="44"/>
      <c r="E36" s="46"/>
      <c r="F36" s="47">
        <f>0+F37+F39+F41+F43+F45+F47+F49</f>
        <v>0</v>
      </c>
    </row>
    <row r="37" spans="1:9" ht="16.5">
      <c r="A37" s="34" t="s">
        <v>44</v>
      </c>
      <c r="B37" s="35" t="s">
        <v>45</v>
      </c>
      <c r="C37" s="36" t="s">
        <v>31</v>
      </c>
      <c r="D37" s="35">
        <v>12.4</v>
      </c>
      <c r="E37" s="139"/>
      <c r="F37" s="37">
        <f>ROUND(D37*E37,0)</f>
        <v>0</v>
      </c>
    </row>
    <row r="38" spans="1:9" s="1" customFormat="1" ht="148.5" outlineLevel="1">
      <c r="A38" s="29"/>
      <c r="B38" s="30" t="s">
        <v>46</v>
      </c>
      <c r="C38" s="31"/>
      <c r="D38" s="29"/>
      <c r="E38" s="32"/>
      <c r="F38" s="33"/>
      <c r="G38" s="9"/>
      <c r="H38" s="2"/>
      <c r="I38" s="8"/>
    </row>
    <row r="39" spans="1:9" ht="16.5">
      <c r="A39" s="34" t="s">
        <v>47</v>
      </c>
      <c r="B39" s="35" t="s">
        <v>48</v>
      </c>
      <c r="C39" s="36" t="s">
        <v>35</v>
      </c>
      <c r="D39" s="35">
        <v>2</v>
      </c>
      <c r="E39" s="139"/>
      <c r="F39" s="37">
        <f>ROUND(D39*E39,0)</f>
        <v>0</v>
      </c>
    </row>
    <row r="40" spans="1:9" s="1" customFormat="1" ht="108" outlineLevel="1">
      <c r="A40" s="29"/>
      <c r="B40" s="30" t="s">
        <v>49</v>
      </c>
      <c r="C40" s="31"/>
      <c r="D40" s="29"/>
      <c r="E40" s="32"/>
      <c r="F40" s="33"/>
      <c r="G40" s="9"/>
      <c r="H40" s="2"/>
      <c r="I40" s="8"/>
    </row>
    <row r="41" spans="1:9" ht="16.5">
      <c r="A41" s="34" t="s">
        <v>50</v>
      </c>
      <c r="B41" s="35" t="s">
        <v>51</v>
      </c>
      <c r="C41" s="36" t="s">
        <v>35</v>
      </c>
      <c r="D41" s="35">
        <v>6</v>
      </c>
      <c r="E41" s="139"/>
      <c r="F41" s="37">
        <f>ROUND(D41*E41,0)</f>
        <v>0</v>
      </c>
    </row>
    <row r="42" spans="1:9" s="1" customFormat="1" ht="40.5" outlineLevel="1">
      <c r="A42" s="29"/>
      <c r="B42" s="30" t="s">
        <v>52</v>
      </c>
      <c r="C42" s="31"/>
      <c r="D42" s="29"/>
      <c r="E42" s="32"/>
      <c r="F42" s="33"/>
      <c r="G42" s="9"/>
      <c r="H42" s="2"/>
      <c r="I42" s="8"/>
    </row>
    <row r="43" spans="1:9" ht="16.5">
      <c r="A43" s="34" t="s">
        <v>53</v>
      </c>
      <c r="B43" s="35" t="s">
        <v>54</v>
      </c>
      <c r="C43" s="36" t="s">
        <v>35</v>
      </c>
      <c r="D43" s="35">
        <v>6</v>
      </c>
      <c r="E43" s="139"/>
      <c r="F43" s="37">
        <f>ROUND(D43*E43,0)</f>
        <v>0</v>
      </c>
    </row>
    <row r="44" spans="1:9" s="1" customFormat="1" ht="27" outlineLevel="1">
      <c r="A44" s="29"/>
      <c r="B44" s="30" t="s">
        <v>55</v>
      </c>
      <c r="C44" s="31"/>
      <c r="D44" s="29"/>
      <c r="E44" s="32"/>
      <c r="F44" s="33"/>
      <c r="G44" s="9"/>
      <c r="H44" s="2"/>
      <c r="I44" s="8"/>
    </row>
    <row r="45" spans="1:9" ht="16.5">
      <c r="A45" s="34" t="s">
        <v>56</v>
      </c>
      <c r="B45" s="35" t="s">
        <v>264</v>
      </c>
      <c r="C45" s="36" t="s">
        <v>35</v>
      </c>
      <c r="D45" s="35">
        <v>8</v>
      </c>
      <c r="E45" s="139"/>
      <c r="F45" s="37">
        <f>ROUND(D45*E45,0)</f>
        <v>0</v>
      </c>
    </row>
    <row r="46" spans="1:9" s="1" customFormat="1" ht="121.5" outlineLevel="1">
      <c r="A46" s="29"/>
      <c r="B46" s="30" t="s">
        <v>61</v>
      </c>
      <c r="C46" s="31"/>
      <c r="D46" s="29"/>
      <c r="E46" s="32"/>
      <c r="F46" s="33"/>
      <c r="G46" s="9"/>
      <c r="H46" s="2"/>
      <c r="I46" s="8"/>
    </row>
    <row r="47" spans="1:9" ht="16.5">
      <c r="A47" s="34" t="s">
        <v>59</v>
      </c>
      <c r="B47" s="35" t="s">
        <v>94</v>
      </c>
      <c r="C47" s="36" t="s">
        <v>35</v>
      </c>
      <c r="D47" s="35">
        <v>12</v>
      </c>
      <c r="E47" s="139"/>
      <c r="F47" s="37">
        <f>ROUND(D47*E47,0)</f>
        <v>0</v>
      </c>
    </row>
    <row r="48" spans="1:9" s="1" customFormat="1" ht="121.5" outlineLevel="1">
      <c r="A48" s="29"/>
      <c r="B48" s="30" t="s">
        <v>95</v>
      </c>
      <c r="C48" s="31"/>
      <c r="D48" s="29"/>
      <c r="E48" s="32"/>
      <c r="F48" s="33"/>
      <c r="G48" s="9"/>
      <c r="H48" s="2"/>
      <c r="I48" s="8"/>
    </row>
    <row r="49" spans="1:9" ht="16.5">
      <c r="A49" s="34" t="s">
        <v>62</v>
      </c>
      <c r="B49" s="35" t="s">
        <v>228</v>
      </c>
      <c r="C49" s="36" t="s">
        <v>24</v>
      </c>
      <c r="D49" s="35">
        <v>1</v>
      </c>
      <c r="E49" s="139"/>
      <c r="F49" s="37">
        <f>ROUND(D49*E49,0)</f>
        <v>0</v>
      </c>
    </row>
    <row r="50" spans="1:9" s="1" customFormat="1" ht="16.5" outlineLevel="1">
      <c r="A50" s="29"/>
      <c r="B50" s="30" t="s">
        <v>69</v>
      </c>
      <c r="C50" s="31"/>
      <c r="D50" s="29"/>
      <c r="E50" s="32"/>
      <c r="F50" s="33"/>
      <c r="G50" s="9"/>
      <c r="H50" s="2"/>
      <c r="I50" s="8"/>
    </row>
    <row r="51" spans="1:9" s="1" customFormat="1" ht="16.5" outlineLevel="1">
      <c r="A51" s="29"/>
      <c r="B51" s="30" t="s">
        <v>70</v>
      </c>
      <c r="C51" s="31"/>
      <c r="D51" s="29"/>
      <c r="E51" s="32"/>
      <c r="F51" s="33"/>
      <c r="G51" s="9"/>
      <c r="H51" s="2"/>
      <c r="I51" s="8"/>
    </row>
    <row r="52" spans="1:9" ht="16.5">
      <c r="A52" s="43">
        <v>4</v>
      </c>
      <c r="B52" s="44" t="s">
        <v>71</v>
      </c>
      <c r="C52" s="45" t="s">
        <v>17</v>
      </c>
      <c r="D52" s="44"/>
      <c r="E52" s="46"/>
      <c r="F52" s="47">
        <f>0+F53+F55+F57</f>
        <v>0</v>
      </c>
    </row>
    <row r="53" spans="1:9" ht="16.5">
      <c r="A53" s="34" t="s">
        <v>72</v>
      </c>
      <c r="B53" s="35" t="s">
        <v>96</v>
      </c>
      <c r="C53" s="36" t="s">
        <v>31</v>
      </c>
      <c r="D53" s="35">
        <v>62</v>
      </c>
      <c r="E53" s="139"/>
      <c r="F53" s="37">
        <f>ROUND(D53*E53,0)</f>
        <v>0</v>
      </c>
    </row>
    <row r="54" spans="1:9" s="1" customFormat="1" ht="121.5" outlineLevel="1">
      <c r="A54" s="29"/>
      <c r="B54" s="30" t="s">
        <v>97</v>
      </c>
      <c r="C54" s="31"/>
      <c r="D54" s="29"/>
      <c r="E54" s="32"/>
      <c r="F54" s="33"/>
      <c r="G54" s="9"/>
      <c r="H54" s="2"/>
      <c r="I54" s="8"/>
    </row>
    <row r="55" spans="1:9" ht="16.5">
      <c r="A55" s="34" t="s">
        <v>75</v>
      </c>
      <c r="B55" s="35" t="s">
        <v>76</v>
      </c>
      <c r="C55" s="36" t="s">
        <v>35</v>
      </c>
      <c r="D55" s="35">
        <v>4</v>
      </c>
      <c r="E55" s="139"/>
      <c r="F55" s="37">
        <f>ROUND(D55*E55,0)</f>
        <v>0</v>
      </c>
    </row>
    <row r="56" spans="1:9" s="1" customFormat="1" ht="121.5" outlineLevel="1">
      <c r="A56" s="29"/>
      <c r="B56" s="30" t="s">
        <v>77</v>
      </c>
      <c r="C56" s="31"/>
      <c r="D56" s="29"/>
      <c r="E56" s="32"/>
      <c r="F56" s="33"/>
      <c r="G56" s="9"/>
      <c r="H56" s="2"/>
      <c r="I56" s="8"/>
    </row>
    <row r="57" spans="1:9" ht="16.5">
      <c r="A57" s="34" t="s">
        <v>78</v>
      </c>
      <c r="B57" s="35" t="s">
        <v>98</v>
      </c>
      <c r="C57" s="36" t="s">
        <v>35</v>
      </c>
      <c r="D57" s="35">
        <v>8</v>
      </c>
      <c r="E57" s="139"/>
      <c r="F57" s="37">
        <f>ROUND(D57*E57,0)</f>
        <v>0</v>
      </c>
    </row>
    <row r="58" spans="1:9" s="1" customFormat="1" ht="27" outlineLevel="1">
      <c r="A58" s="29"/>
      <c r="B58" s="30" t="s">
        <v>80</v>
      </c>
      <c r="C58" s="31"/>
      <c r="D58" s="29"/>
      <c r="E58" s="32"/>
      <c r="F58" s="33"/>
      <c r="G58" s="9"/>
      <c r="H58" s="2"/>
      <c r="I58" s="8"/>
    </row>
    <row r="59" spans="1:9" ht="16.5">
      <c r="A59" s="43">
        <v>5</v>
      </c>
      <c r="B59" s="44" t="s">
        <v>99</v>
      </c>
      <c r="C59" s="45" t="s">
        <v>17</v>
      </c>
      <c r="D59" s="44"/>
      <c r="E59" s="46"/>
      <c r="F59" s="47">
        <f>0+F60+F62+F64+F66+F68+F70+F72+F74+F76+F78+F80+F82+F84+F86+F88+F90</f>
        <v>0</v>
      </c>
    </row>
    <row r="60" spans="1:9" ht="16.5">
      <c r="A60" s="34" t="s">
        <v>100</v>
      </c>
      <c r="B60" s="35" t="s">
        <v>101</v>
      </c>
      <c r="C60" s="36" t="s">
        <v>35</v>
      </c>
      <c r="D60" s="35">
        <v>1</v>
      </c>
      <c r="E60" s="139"/>
      <c r="F60" s="37">
        <f>ROUND(D60*E60,0)</f>
        <v>0</v>
      </c>
    </row>
    <row r="61" spans="1:9" s="1" customFormat="1" ht="148.5" outlineLevel="1">
      <c r="A61" s="29"/>
      <c r="B61" s="30" t="s">
        <v>102</v>
      </c>
      <c r="C61" s="31"/>
      <c r="D61" s="29"/>
      <c r="E61" s="32"/>
      <c r="F61" s="33"/>
      <c r="G61" s="9"/>
      <c r="H61" s="2"/>
      <c r="I61" s="8"/>
    </row>
    <row r="62" spans="1:9" ht="16.5">
      <c r="A62" s="34" t="s">
        <v>103</v>
      </c>
      <c r="B62" s="35" t="s">
        <v>104</v>
      </c>
      <c r="C62" s="36" t="s">
        <v>35</v>
      </c>
      <c r="D62" s="35">
        <v>1</v>
      </c>
      <c r="E62" s="139"/>
      <c r="F62" s="37">
        <f>ROUND(D62*E62,0)</f>
        <v>0</v>
      </c>
    </row>
    <row r="63" spans="1:9" s="1" customFormat="1" ht="148.5" outlineLevel="1">
      <c r="A63" s="29"/>
      <c r="B63" s="30" t="s">
        <v>105</v>
      </c>
      <c r="C63" s="31"/>
      <c r="D63" s="29"/>
      <c r="E63" s="32"/>
      <c r="F63" s="33"/>
      <c r="G63" s="9"/>
      <c r="H63" s="2"/>
      <c r="I63" s="8"/>
    </row>
    <row r="64" spans="1:9" ht="16.5">
      <c r="A64" s="34" t="s">
        <v>106</v>
      </c>
      <c r="B64" s="35" t="s">
        <v>107</v>
      </c>
      <c r="C64" s="36" t="s">
        <v>35</v>
      </c>
      <c r="D64" s="35">
        <v>1</v>
      </c>
      <c r="E64" s="139"/>
      <c r="F64" s="37">
        <f>ROUND(D64*E64,0)</f>
        <v>0</v>
      </c>
    </row>
    <row r="65" spans="1:9" s="1" customFormat="1" ht="108" outlineLevel="1">
      <c r="A65" s="29"/>
      <c r="B65" s="30" t="s">
        <v>108</v>
      </c>
      <c r="C65" s="31"/>
      <c r="D65" s="29"/>
      <c r="E65" s="32"/>
      <c r="F65" s="33"/>
      <c r="G65" s="9"/>
      <c r="H65" s="2"/>
      <c r="I65" s="8"/>
    </row>
    <row r="66" spans="1:9" ht="16.5">
      <c r="A66" s="34" t="s">
        <v>109</v>
      </c>
      <c r="B66" s="35" t="s">
        <v>110</v>
      </c>
      <c r="C66" s="36" t="s">
        <v>35</v>
      </c>
      <c r="D66" s="35">
        <v>2</v>
      </c>
      <c r="E66" s="139"/>
      <c r="F66" s="37">
        <f>ROUND(D66*E66,0)</f>
        <v>0</v>
      </c>
    </row>
    <row r="67" spans="1:9" s="1" customFormat="1" ht="108" outlineLevel="1">
      <c r="A67" s="29"/>
      <c r="B67" s="30" t="s">
        <v>111</v>
      </c>
      <c r="C67" s="31"/>
      <c r="D67" s="29"/>
      <c r="E67" s="32"/>
      <c r="F67" s="33"/>
      <c r="G67" s="9"/>
      <c r="H67" s="2"/>
      <c r="I67" s="8"/>
    </row>
    <row r="68" spans="1:9" ht="16.5">
      <c r="A68" s="34" t="s">
        <v>112</v>
      </c>
      <c r="B68" s="35" t="s">
        <v>113</v>
      </c>
      <c r="C68" s="36" t="s">
        <v>35</v>
      </c>
      <c r="D68" s="35">
        <v>1</v>
      </c>
      <c r="E68" s="139"/>
      <c r="F68" s="37">
        <f>ROUND(D68*E68,0)</f>
        <v>0</v>
      </c>
    </row>
    <row r="69" spans="1:9" s="1" customFormat="1" ht="108" outlineLevel="1">
      <c r="A69" s="29"/>
      <c r="B69" s="30" t="s">
        <v>114</v>
      </c>
      <c r="C69" s="31"/>
      <c r="D69" s="29"/>
      <c r="E69" s="32"/>
      <c r="F69" s="33"/>
      <c r="G69" s="9"/>
      <c r="H69" s="2"/>
      <c r="I69" s="8"/>
    </row>
    <row r="70" spans="1:9" ht="16.5">
      <c r="A70" s="34" t="s">
        <v>115</v>
      </c>
      <c r="B70" s="35" t="s">
        <v>116</v>
      </c>
      <c r="C70" s="36" t="s">
        <v>35</v>
      </c>
      <c r="D70" s="35">
        <v>2</v>
      </c>
      <c r="E70" s="139"/>
      <c r="F70" s="37">
        <f>ROUND(D70*E70,0)</f>
        <v>0</v>
      </c>
    </row>
    <row r="71" spans="1:9" s="1" customFormat="1" ht="148.5" outlineLevel="1">
      <c r="A71" s="29"/>
      <c r="B71" s="30" t="s">
        <v>117</v>
      </c>
      <c r="C71" s="31"/>
      <c r="D71" s="29"/>
      <c r="E71" s="32"/>
      <c r="F71" s="33"/>
      <c r="G71" s="9"/>
      <c r="H71" s="2"/>
      <c r="I71" s="8"/>
    </row>
    <row r="72" spans="1:9" ht="16.5">
      <c r="A72" s="34" t="s">
        <v>118</v>
      </c>
      <c r="B72" s="35" t="s">
        <v>119</v>
      </c>
      <c r="C72" s="36" t="s">
        <v>35</v>
      </c>
      <c r="D72" s="35">
        <v>5</v>
      </c>
      <c r="E72" s="139"/>
      <c r="F72" s="37">
        <f>ROUND(D72*E72,0)</f>
        <v>0</v>
      </c>
    </row>
    <row r="73" spans="1:9" s="1" customFormat="1" ht="67.5" outlineLevel="1">
      <c r="A73" s="29"/>
      <c r="B73" s="30" t="s">
        <v>120</v>
      </c>
      <c r="C73" s="31"/>
      <c r="D73" s="29"/>
      <c r="E73" s="32"/>
      <c r="F73" s="33"/>
      <c r="G73" s="9"/>
      <c r="H73" s="2"/>
      <c r="I73" s="8"/>
    </row>
    <row r="74" spans="1:9" ht="16.5">
      <c r="A74" s="34" t="s">
        <v>121</v>
      </c>
      <c r="B74" s="35" t="s">
        <v>122</v>
      </c>
      <c r="C74" s="36" t="s">
        <v>35</v>
      </c>
      <c r="D74" s="35">
        <v>4</v>
      </c>
      <c r="E74" s="139"/>
      <c r="F74" s="37">
        <f>ROUND(D74*E74,0)</f>
        <v>0</v>
      </c>
    </row>
    <row r="75" spans="1:9" s="1" customFormat="1" ht="16.5" outlineLevel="1">
      <c r="A75" s="29"/>
      <c r="B75" s="30" t="s">
        <v>123</v>
      </c>
      <c r="C75" s="31"/>
      <c r="D75" s="29"/>
      <c r="E75" s="32"/>
      <c r="F75" s="33"/>
      <c r="G75" s="9"/>
      <c r="H75" s="2"/>
      <c r="I75" s="8"/>
    </row>
    <row r="76" spans="1:9" ht="16.5">
      <c r="A76" s="34" t="s">
        <v>124</v>
      </c>
      <c r="B76" s="35" t="s">
        <v>125</v>
      </c>
      <c r="C76" s="36" t="s">
        <v>35</v>
      </c>
      <c r="D76" s="35">
        <v>9</v>
      </c>
      <c r="E76" s="139"/>
      <c r="F76" s="37">
        <f>ROUND(D76*E76,0)</f>
        <v>0</v>
      </c>
    </row>
    <row r="77" spans="1:9" s="1" customFormat="1" ht="54" outlineLevel="1">
      <c r="A77" s="29"/>
      <c r="B77" s="30" t="s">
        <v>126</v>
      </c>
      <c r="C77" s="31"/>
      <c r="D77" s="29"/>
      <c r="E77" s="32"/>
      <c r="F77" s="33"/>
      <c r="G77" s="9"/>
      <c r="H77" s="2"/>
      <c r="I77" s="8"/>
    </row>
    <row r="78" spans="1:9" ht="16.5">
      <c r="A78" s="34" t="s">
        <v>127</v>
      </c>
      <c r="B78" s="35" t="s">
        <v>128</v>
      </c>
      <c r="C78" s="36" t="s">
        <v>35</v>
      </c>
      <c r="D78" s="35">
        <v>2</v>
      </c>
      <c r="E78" s="139"/>
      <c r="F78" s="37">
        <f>ROUND(D78*E78,0)</f>
        <v>0</v>
      </c>
    </row>
    <row r="79" spans="1:9" s="1" customFormat="1" ht="54" outlineLevel="1">
      <c r="A79" s="29"/>
      <c r="B79" s="30" t="s">
        <v>129</v>
      </c>
      <c r="C79" s="31"/>
      <c r="D79" s="29"/>
      <c r="E79" s="32"/>
      <c r="F79" s="33"/>
      <c r="G79" s="9"/>
      <c r="H79" s="2"/>
      <c r="I79" s="8"/>
    </row>
    <row r="80" spans="1:9" ht="16.5">
      <c r="A80" s="34" t="s">
        <v>130</v>
      </c>
      <c r="B80" s="35" t="s">
        <v>131</v>
      </c>
      <c r="C80" s="36" t="s">
        <v>35</v>
      </c>
      <c r="D80" s="35">
        <v>1</v>
      </c>
      <c r="E80" s="139"/>
      <c r="F80" s="37">
        <f>ROUND(D80*E80,0)</f>
        <v>0</v>
      </c>
    </row>
    <row r="81" spans="1:9" s="1" customFormat="1" ht="67.5" outlineLevel="1">
      <c r="A81" s="29"/>
      <c r="B81" s="30" t="s">
        <v>132</v>
      </c>
      <c r="C81" s="31"/>
      <c r="D81" s="29"/>
      <c r="E81" s="32"/>
      <c r="F81" s="33"/>
      <c r="G81" s="9"/>
      <c r="H81" s="2"/>
      <c r="I81" s="8"/>
    </row>
    <row r="82" spans="1:9" ht="16.5">
      <c r="A82" s="34" t="s">
        <v>133</v>
      </c>
      <c r="B82" s="35" t="s">
        <v>134</v>
      </c>
      <c r="C82" s="36" t="s">
        <v>35</v>
      </c>
      <c r="D82" s="35">
        <v>6</v>
      </c>
      <c r="E82" s="139"/>
      <c r="F82" s="37">
        <f>ROUND(D82*E82,0)</f>
        <v>0</v>
      </c>
    </row>
    <row r="83" spans="1:9" s="1" customFormat="1" ht="81" outlineLevel="1">
      <c r="A83" s="29"/>
      <c r="B83" s="30" t="s">
        <v>135</v>
      </c>
      <c r="C83" s="31"/>
      <c r="D83" s="29"/>
      <c r="E83" s="32"/>
      <c r="F83" s="33"/>
      <c r="G83" s="9"/>
      <c r="H83" s="2"/>
      <c r="I83" s="8"/>
    </row>
    <row r="84" spans="1:9" ht="16.5">
      <c r="A84" s="34" t="s">
        <v>136</v>
      </c>
      <c r="B84" s="35" t="s">
        <v>137</v>
      </c>
      <c r="C84" s="36" t="s">
        <v>35</v>
      </c>
      <c r="D84" s="35">
        <v>1</v>
      </c>
      <c r="E84" s="139"/>
      <c r="F84" s="37">
        <f>ROUND(D84*E84,0)</f>
        <v>0</v>
      </c>
    </row>
    <row r="85" spans="1:9" s="1" customFormat="1" ht="67.5" outlineLevel="1">
      <c r="A85" s="29"/>
      <c r="B85" s="30" t="s">
        <v>138</v>
      </c>
      <c r="C85" s="31"/>
      <c r="D85" s="29"/>
      <c r="E85" s="32"/>
      <c r="F85" s="33"/>
      <c r="G85" s="9"/>
      <c r="H85" s="2"/>
      <c r="I85" s="8"/>
    </row>
    <row r="86" spans="1:9" ht="16.5">
      <c r="A86" s="34" t="s">
        <v>139</v>
      </c>
      <c r="B86" s="35" t="s">
        <v>261</v>
      </c>
      <c r="C86" s="36" t="s">
        <v>35</v>
      </c>
      <c r="D86" s="35">
        <v>2</v>
      </c>
      <c r="E86" s="139"/>
      <c r="F86" s="37">
        <f>ROUND(D86*E86,0)</f>
        <v>0</v>
      </c>
    </row>
    <row r="87" spans="1:9" s="1" customFormat="1" ht="108" outlineLevel="1">
      <c r="A87" s="29"/>
      <c r="B87" s="30" t="s">
        <v>111</v>
      </c>
      <c r="C87" s="31"/>
      <c r="D87" s="29"/>
      <c r="E87" s="32"/>
      <c r="F87" s="33"/>
      <c r="G87" s="9"/>
      <c r="H87" s="2"/>
      <c r="I87" s="8"/>
    </row>
    <row r="88" spans="1:9" ht="16.5">
      <c r="A88" s="34" t="s">
        <v>140</v>
      </c>
      <c r="B88" s="35" t="s">
        <v>141</v>
      </c>
      <c r="C88" s="36" t="s">
        <v>35</v>
      </c>
      <c r="D88" s="35">
        <v>1</v>
      </c>
      <c r="E88" s="139"/>
      <c r="F88" s="37">
        <f>ROUND(D88*E88,0)</f>
        <v>0</v>
      </c>
    </row>
    <row r="89" spans="1:9" s="1" customFormat="1" ht="121.5" outlineLevel="1">
      <c r="A89" s="29"/>
      <c r="B89" s="30" t="s">
        <v>142</v>
      </c>
      <c r="C89" s="31"/>
      <c r="D89" s="29"/>
      <c r="E89" s="32"/>
      <c r="F89" s="33"/>
      <c r="G89" s="9"/>
      <c r="H89" s="2"/>
      <c r="I89" s="8"/>
    </row>
    <row r="90" spans="1:9" ht="16.5">
      <c r="A90" s="34" t="s">
        <v>143</v>
      </c>
      <c r="B90" s="35" t="s">
        <v>307</v>
      </c>
      <c r="C90" s="36" t="s">
        <v>35</v>
      </c>
      <c r="D90" s="35">
        <v>1</v>
      </c>
      <c r="E90" s="139"/>
      <c r="F90" s="37">
        <f>ROUND(D90*E90,0)</f>
        <v>0</v>
      </c>
    </row>
    <row r="91" spans="1:9" s="1" customFormat="1" ht="122.25" outlineLevel="1" thickBot="1">
      <c r="A91" s="48"/>
      <c r="B91" s="49" t="s">
        <v>262</v>
      </c>
      <c r="C91" s="50"/>
      <c r="D91" s="48"/>
      <c r="E91" s="51"/>
      <c r="F91" s="52"/>
      <c r="G91" s="9"/>
      <c r="H91" s="8"/>
      <c r="I91" s="8"/>
    </row>
    <row r="92" spans="1:9" ht="17.25" thickBot="1">
      <c r="A92" s="53"/>
      <c r="B92" s="54" t="s">
        <v>16</v>
      </c>
      <c r="C92" s="55" t="s">
        <v>17</v>
      </c>
      <c r="D92" s="54"/>
      <c r="E92" s="56"/>
      <c r="F92" s="57">
        <f>SUM(F13:F15,F18:F34,F37:F49,F53:F57,F60:F90)</f>
        <v>0</v>
      </c>
    </row>
  </sheetData>
  <sheetProtection algorithmName="SHA-512" hashValue="jkq2BPlVrCp1+V6czC1knI2GoUtu52I1CiVjRCRFZGWzCbDrptw2UpbiWe2DpGdFbyXo9cAUhmjD9MCxhoC3rA==" saltValue="SmYEz8yO2gZN6DHfR9oMag=="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3" manualBreakCount="3">
    <brk id="38" max="16383" man="1"/>
    <brk id="63" max="16383" man="1"/>
    <brk id="8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50"/>
  <sheetViews>
    <sheetView view="pageBreakPreview" zoomScaleNormal="100" zoomScaleSheetLayoutView="100" workbookViewId="0"/>
  </sheetViews>
  <sheetFormatPr defaultRowHeight="15" outlineLevelRow="1"/>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ht="16.5">
      <c r="A1" s="15"/>
      <c r="B1" s="15" t="s">
        <v>0</v>
      </c>
      <c r="C1" s="16"/>
      <c r="D1" s="15" t="s">
        <v>3</v>
      </c>
      <c r="E1" s="17" t="s">
        <v>4</v>
      </c>
      <c r="F1" s="18" t="s">
        <v>145</v>
      </c>
    </row>
    <row r="2" spans="1:9" ht="16.5">
      <c r="A2" s="15"/>
      <c r="B2" s="15"/>
      <c r="C2" s="16"/>
      <c r="D2" s="15"/>
      <c r="E2" s="17" t="s">
        <v>5</v>
      </c>
      <c r="F2" s="18" t="s">
        <v>146</v>
      </c>
    </row>
    <row r="3" spans="1:9" ht="16.5">
      <c r="A3" s="15"/>
      <c r="B3" s="15" t="s">
        <v>1</v>
      </c>
      <c r="C3" s="16"/>
      <c r="D3" s="15"/>
      <c r="E3" s="17" t="s">
        <v>6</v>
      </c>
      <c r="F3" s="18" t="s">
        <v>147</v>
      </c>
    </row>
    <row r="4" spans="1:9" ht="16.5">
      <c r="A4" s="15"/>
      <c r="B4" s="19" t="s">
        <v>144</v>
      </c>
      <c r="C4" s="16"/>
      <c r="D4" s="15"/>
      <c r="E4" s="17" t="s">
        <v>7</v>
      </c>
      <c r="F4" s="20">
        <v>330</v>
      </c>
    </row>
    <row r="5" spans="1:9" ht="16.5">
      <c r="A5" s="15"/>
      <c r="B5" s="15" t="s">
        <v>2</v>
      </c>
      <c r="C5" s="16"/>
      <c r="D5" s="15"/>
      <c r="E5" s="17" t="s">
        <v>8</v>
      </c>
      <c r="F5" s="20">
        <v>30</v>
      </c>
    </row>
    <row r="6" spans="1:9" ht="16.5">
      <c r="A6" s="15"/>
      <c r="B6" s="15"/>
      <c r="C6" s="16"/>
      <c r="D6" s="15"/>
      <c r="E6" s="17"/>
      <c r="F6" s="20"/>
    </row>
    <row r="7" spans="1:9" ht="16.5">
      <c r="A7" s="15"/>
      <c r="B7" s="15"/>
      <c r="C7" s="16"/>
      <c r="D7" s="15"/>
      <c r="E7" s="17"/>
      <c r="F7" s="20"/>
    </row>
    <row r="8" spans="1:9" s="1" customFormat="1" ht="16.5">
      <c r="A8" s="15"/>
      <c r="B8" s="15"/>
      <c r="C8" s="16"/>
      <c r="D8" s="15"/>
      <c r="E8" s="17"/>
      <c r="F8" s="18"/>
      <c r="G8" s="3"/>
      <c r="H8" s="2"/>
      <c r="I8" s="2"/>
    </row>
    <row r="9" spans="1:9" ht="16.5">
      <c r="A9" s="15"/>
      <c r="B9" s="15"/>
      <c r="C9" s="16"/>
      <c r="D9" s="15"/>
      <c r="E9" s="17"/>
      <c r="F9" s="18"/>
    </row>
    <row r="10" spans="1:9" s="5" customFormat="1" ht="25.5">
      <c r="A10" s="21" t="s">
        <v>9</v>
      </c>
      <c r="B10" s="22" t="s">
        <v>10</v>
      </c>
      <c r="C10" s="23" t="s">
        <v>11</v>
      </c>
      <c r="D10" s="22" t="s">
        <v>12</v>
      </c>
      <c r="E10" s="24" t="s">
        <v>13</v>
      </c>
      <c r="F10" s="25" t="s">
        <v>14</v>
      </c>
      <c r="G10" s="7"/>
    </row>
    <row r="11" spans="1:9" ht="16.5">
      <c r="A11" s="38" t="s">
        <v>15</v>
      </c>
      <c r="B11" s="39" t="s">
        <v>16</v>
      </c>
      <c r="C11" s="40" t="s">
        <v>17</v>
      </c>
      <c r="D11" s="39"/>
      <c r="E11" s="41"/>
      <c r="F11" s="42">
        <f>0+F12+F17+F46+F69+F93+F146</f>
        <v>0</v>
      </c>
    </row>
    <row r="12" spans="1:9" ht="16.5">
      <c r="A12" s="43">
        <v>1</v>
      </c>
      <c r="B12" s="44" t="s">
        <v>18</v>
      </c>
      <c r="C12" s="45" t="s">
        <v>17</v>
      </c>
      <c r="D12" s="44"/>
      <c r="E12" s="46"/>
      <c r="F12" s="47">
        <f>0+F13+F15</f>
        <v>0</v>
      </c>
    </row>
    <row r="13" spans="1:9" ht="16.5">
      <c r="A13" s="26" t="s">
        <v>23</v>
      </c>
      <c r="B13" s="27" t="s">
        <v>225</v>
      </c>
      <c r="C13" s="28" t="s">
        <v>24</v>
      </c>
      <c r="D13" s="27">
        <v>1</v>
      </c>
      <c r="E13" s="139"/>
      <c r="F13" s="37">
        <f t="shared" ref="F13" si="0">ROUND(D13*E13,0)</f>
        <v>0</v>
      </c>
    </row>
    <row r="14" spans="1:9" s="1" customFormat="1" ht="162" outlineLevel="1">
      <c r="A14" s="29"/>
      <c r="B14" s="30" t="s">
        <v>25</v>
      </c>
      <c r="C14" s="31"/>
      <c r="D14" s="29"/>
      <c r="E14" s="32"/>
      <c r="F14" s="37"/>
      <c r="G14" s="9"/>
      <c r="H14" s="2"/>
      <c r="I14" s="8"/>
    </row>
    <row r="15" spans="1:9" ht="16.5">
      <c r="A15" s="26" t="s">
        <v>26</v>
      </c>
      <c r="B15" s="27" t="s">
        <v>226</v>
      </c>
      <c r="C15" s="28" t="s">
        <v>27</v>
      </c>
      <c r="D15" s="27">
        <v>960</v>
      </c>
      <c r="E15" s="139"/>
      <c r="F15" s="37">
        <f>ROUND(D15*E15,0)</f>
        <v>0</v>
      </c>
    </row>
    <row r="16" spans="1:9" s="1" customFormat="1" ht="40.5" outlineLevel="1">
      <c r="A16" s="29"/>
      <c r="B16" s="30" t="s">
        <v>28</v>
      </c>
      <c r="C16" s="31"/>
      <c r="D16" s="29"/>
      <c r="E16" s="32"/>
      <c r="F16" s="37"/>
      <c r="G16" s="9"/>
      <c r="H16" s="2"/>
      <c r="I16" s="8"/>
    </row>
    <row r="17" spans="1:9" ht="15" customHeight="1">
      <c r="A17" s="43">
        <v>2</v>
      </c>
      <c r="B17" s="44" t="s">
        <v>29</v>
      </c>
      <c r="C17" s="45" t="s">
        <v>17</v>
      </c>
      <c r="D17" s="44"/>
      <c r="E17" s="46"/>
      <c r="F17" s="47">
        <f>0+F18+F20+F22+F24+F26+F28+F30+F32+F34+F36+F38+F40+F42+F44</f>
        <v>0</v>
      </c>
    </row>
    <row r="18" spans="1:9" s="1" customFormat="1" ht="15" customHeight="1">
      <c r="A18" s="34" t="s">
        <v>30</v>
      </c>
      <c r="B18" s="35" t="s">
        <v>266</v>
      </c>
      <c r="C18" s="36" t="s">
        <v>35</v>
      </c>
      <c r="D18" s="35">
        <v>1</v>
      </c>
      <c r="E18" s="139"/>
      <c r="F18" s="37">
        <f>ROUND(D18*E18,0)</f>
        <v>0</v>
      </c>
      <c r="G18" s="3"/>
      <c r="H18" s="2"/>
      <c r="I18" s="2"/>
    </row>
    <row r="19" spans="1:9" s="1" customFormat="1" ht="135" outlineLevel="1">
      <c r="A19" s="29"/>
      <c r="B19" s="30" t="s">
        <v>32</v>
      </c>
      <c r="C19" s="31"/>
      <c r="D19" s="29"/>
      <c r="E19" s="32"/>
      <c r="F19" s="33"/>
      <c r="G19" s="9"/>
      <c r="H19" s="2"/>
      <c r="I19" s="8"/>
    </row>
    <row r="20" spans="1:9" s="1" customFormat="1" ht="15" customHeight="1">
      <c r="A20" s="34" t="s">
        <v>33</v>
      </c>
      <c r="B20" s="35" t="s">
        <v>266</v>
      </c>
      <c r="C20" s="36" t="s">
        <v>35</v>
      </c>
      <c r="D20" s="35">
        <v>1</v>
      </c>
      <c r="E20" s="139"/>
      <c r="F20" s="37">
        <f>ROUND(D20*E20,0)</f>
        <v>0</v>
      </c>
      <c r="G20" s="3"/>
      <c r="H20" s="2"/>
      <c r="I20" s="2"/>
    </row>
    <row r="21" spans="1:9" s="1" customFormat="1" ht="135" outlineLevel="1">
      <c r="A21" s="29"/>
      <c r="B21" s="30" t="s">
        <v>32</v>
      </c>
      <c r="C21" s="31"/>
      <c r="D21" s="29"/>
      <c r="E21" s="32"/>
      <c r="F21" s="33"/>
      <c r="G21" s="9"/>
      <c r="H21" s="2"/>
      <c r="I21" s="8"/>
    </row>
    <row r="22" spans="1:9" ht="15" customHeight="1">
      <c r="A22" s="34" t="s">
        <v>37</v>
      </c>
      <c r="B22" s="35" t="s">
        <v>267</v>
      </c>
      <c r="C22" s="36" t="s">
        <v>35</v>
      </c>
      <c r="D22" s="35">
        <v>1</v>
      </c>
      <c r="E22" s="139"/>
      <c r="F22" s="37">
        <f>ROUND(D22*E22,0)</f>
        <v>0</v>
      </c>
    </row>
    <row r="23" spans="1:9" s="1" customFormat="1" ht="135" outlineLevel="1">
      <c r="A23" s="29"/>
      <c r="B23" s="30" t="s">
        <v>32</v>
      </c>
      <c r="C23" s="31"/>
      <c r="D23" s="29"/>
      <c r="E23" s="32"/>
      <c r="F23" s="33"/>
      <c r="G23" s="9"/>
      <c r="H23" s="2"/>
      <c r="I23" s="8"/>
    </row>
    <row r="24" spans="1:9" ht="15" customHeight="1">
      <c r="A24" s="34" t="s">
        <v>40</v>
      </c>
      <c r="B24" s="35" t="s">
        <v>268</v>
      </c>
      <c r="C24" s="36" t="s">
        <v>35</v>
      </c>
      <c r="D24" s="35">
        <v>1</v>
      </c>
      <c r="E24" s="139"/>
      <c r="F24" s="37">
        <f>ROUND(D24*E24,0)</f>
        <v>0</v>
      </c>
    </row>
    <row r="25" spans="1:9" s="1" customFormat="1" ht="135" outlineLevel="1">
      <c r="A25" s="29"/>
      <c r="B25" s="30" t="s">
        <v>32</v>
      </c>
      <c r="C25" s="31"/>
      <c r="D25" s="29"/>
      <c r="E25" s="32"/>
      <c r="F25" s="33"/>
      <c r="G25" s="9"/>
      <c r="H25" s="2"/>
      <c r="I25" s="8"/>
    </row>
    <row r="26" spans="1:9" ht="16.5">
      <c r="A26" s="34" t="s">
        <v>87</v>
      </c>
      <c r="B26" s="35" t="s">
        <v>269</v>
      </c>
      <c r="C26" s="36" t="s">
        <v>35</v>
      </c>
      <c r="D26" s="35">
        <v>1</v>
      </c>
      <c r="E26" s="139"/>
      <c r="F26" s="37">
        <f>ROUND(D26*E26,0)</f>
        <v>0</v>
      </c>
    </row>
    <row r="27" spans="1:9" s="1" customFormat="1" ht="135" outlineLevel="1">
      <c r="A27" s="29"/>
      <c r="B27" s="30" t="s">
        <v>32</v>
      </c>
      <c r="C27" s="31"/>
      <c r="D27" s="29"/>
      <c r="E27" s="32"/>
      <c r="F27" s="33"/>
      <c r="G27" s="9"/>
      <c r="H27" s="2"/>
      <c r="I27" s="8"/>
    </row>
    <row r="28" spans="1:9" ht="16.5">
      <c r="A28" s="34" t="s">
        <v>88</v>
      </c>
      <c r="B28" s="35" t="s">
        <v>270</v>
      </c>
      <c r="C28" s="36" t="s">
        <v>35</v>
      </c>
      <c r="D28" s="35">
        <v>1</v>
      </c>
      <c r="E28" s="139"/>
      <c r="F28" s="37">
        <f>ROUND(D28*E28,0)</f>
        <v>0</v>
      </c>
    </row>
    <row r="29" spans="1:9" s="1" customFormat="1" ht="135" outlineLevel="1">
      <c r="A29" s="29"/>
      <c r="B29" s="30" t="s">
        <v>32</v>
      </c>
      <c r="C29" s="31"/>
      <c r="D29" s="29"/>
      <c r="E29" s="32"/>
      <c r="F29" s="33"/>
      <c r="G29" s="9"/>
      <c r="H29" s="2"/>
      <c r="I29" s="8"/>
    </row>
    <row r="30" spans="1:9" ht="16.5">
      <c r="A30" s="34" t="s">
        <v>90</v>
      </c>
      <c r="B30" s="35" t="s">
        <v>149</v>
      </c>
      <c r="C30" s="36" t="s">
        <v>35</v>
      </c>
      <c r="D30" s="35">
        <v>2</v>
      </c>
      <c r="E30" s="139"/>
      <c r="F30" s="37">
        <f>ROUND(D30*E30,0)</f>
        <v>0</v>
      </c>
    </row>
    <row r="31" spans="1:9" s="1" customFormat="1" ht="27" outlineLevel="1">
      <c r="A31" s="29"/>
      <c r="B31" s="30" t="s">
        <v>150</v>
      </c>
      <c r="C31" s="31"/>
      <c r="D31" s="29"/>
      <c r="E31" s="32"/>
      <c r="F31" s="33"/>
      <c r="G31" s="9"/>
      <c r="H31" s="2"/>
      <c r="I31" s="8"/>
    </row>
    <row r="32" spans="1:9" s="1" customFormat="1" ht="16.5">
      <c r="A32" s="34" t="s">
        <v>91</v>
      </c>
      <c r="B32" s="35" t="s">
        <v>38</v>
      </c>
      <c r="C32" s="36" t="s">
        <v>35</v>
      </c>
      <c r="D32" s="35">
        <v>3</v>
      </c>
      <c r="E32" s="139"/>
      <c r="F32" s="37">
        <f>ROUND(D32*E32,0)</f>
        <v>0</v>
      </c>
      <c r="G32" s="3"/>
      <c r="H32" s="2"/>
      <c r="I32" s="2"/>
    </row>
    <row r="33" spans="1:9" s="1" customFormat="1" ht="54" outlineLevel="1">
      <c r="A33" s="29"/>
      <c r="B33" s="30" t="s">
        <v>39</v>
      </c>
      <c r="C33" s="31"/>
      <c r="D33" s="29"/>
      <c r="E33" s="32"/>
      <c r="F33" s="33"/>
      <c r="G33" s="9"/>
      <c r="H33" s="2"/>
      <c r="I33" s="8"/>
    </row>
    <row r="34" spans="1:9" ht="16.5">
      <c r="A34" s="34" t="s">
        <v>93</v>
      </c>
      <c r="B34" s="35" t="s">
        <v>34</v>
      </c>
      <c r="C34" s="36" t="s">
        <v>35</v>
      </c>
      <c r="D34" s="35">
        <v>9</v>
      </c>
      <c r="E34" s="139"/>
      <c r="F34" s="37">
        <f>ROUND(D34*E34,0)</f>
        <v>0</v>
      </c>
    </row>
    <row r="35" spans="1:9" s="1" customFormat="1" ht="40.5" outlineLevel="1">
      <c r="A35" s="29"/>
      <c r="B35" s="30" t="s">
        <v>36</v>
      </c>
      <c r="C35" s="31"/>
      <c r="D35" s="29"/>
      <c r="E35" s="32"/>
      <c r="F35" s="33"/>
      <c r="G35" s="9"/>
      <c r="H35" s="2"/>
      <c r="I35" s="8"/>
    </row>
    <row r="36" spans="1:9" s="1" customFormat="1" ht="16.5">
      <c r="A36" s="34" t="s">
        <v>274</v>
      </c>
      <c r="B36" s="35" t="s">
        <v>296</v>
      </c>
      <c r="C36" s="36" t="s">
        <v>279</v>
      </c>
      <c r="D36" s="35">
        <v>18</v>
      </c>
      <c r="E36" s="139"/>
      <c r="F36" s="37">
        <f>E36*D36</f>
        <v>0</v>
      </c>
      <c r="G36" s="9"/>
      <c r="H36" s="2"/>
      <c r="I36" s="8"/>
    </row>
    <row r="37" spans="1:9" s="1" customFormat="1" ht="30" customHeight="1" outlineLevel="1">
      <c r="A37" s="29"/>
      <c r="B37" s="30" t="s">
        <v>297</v>
      </c>
      <c r="C37" s="31"/>
      <c r="D37" s="29"/>
      <c r="E37" s="32"/>
      <c r="F37" s="33"/>
      <c r="G37" s="9"/>
      <c r="H37" s="2"/>
      <c r="I37" s="8"/>
    </row>
    <row r="38" spans="1:9" ht="16.5">
      <c r="A38" s="34" t="s">
        <v>275</v>
      </c>
      <c r="B38" s="35" t="s">
        <v>151</v>
      </c>
      <c r="C38" s="36" t="s">
        <v>35</v>
      </c>
      <c r="D38" s="35">
        <v>3</v>
      </c>
      <c r="E38" s="139"/>
      <c r="F38" s="37">
        <f>ROUND(D38*E38,0)</f>
        <v>0</v>
      </c>
    </row>
    <row r="39" spans="1:9" s="1" customFormat="1" ht="40.5" outlineLevel="1">
      <c r="A39" s="29"/>
      <c r="B39" s="30" t="s">
        <v>152</v>
      </c>
      <c r="C39" s="31"/>
      <c r="D39" s="29"/>
      <c r="E39" s="32"/>
      <c r="F39" s="33"/>
      <c r="G39" s="9"/>
      <c r="H39" s="2"/>
      <c r="I39" s="8"/>
    </row>
    <row r="40" spans="1:9" ht="16.5">
      <c r="A40" s="34" t="s">
        <v>276</v>
      </c>
      <c r="B40" s="35" t="s">
        <v>153</v>
      </c>
      <c r="C40" s="36" t="s">
        <v>154</v>
      </c>
      <c r="D40" s="35">
        <v>3</v>
      </c>
      <c r="E40" s="139"/>
      <c r="F40" s="37">
        <f>ROUND(D40*E40,0)</f>
        <v>0</v>
      </c>
    </row>
    <row r="41" spans="1:9" s="1" customFormat="1" ht="27" outlineLevel="1">
      <c r="A41" s="29"/>
      <c r="B41" s="30" t="s">
        <v>155</v>
      </c>
      <c r="C41" s="31"/>
      <c r="D41" s="29"/>
      <c r="E41" s="32"/>
      <c r="F41" s="33"/>
      <c r="G41" s="9"/>
      <c r="H41" s="2"/>
      <c r="I41" s="8"/>
    </row>
    <row r="42" spans="1:9" ht="16.5">
      <c r="A42" s="34" t="s">
        <v>277</v>
      </c>
      <c r="B42" s="35" t="s">
        <v>258</v>
      </c>
      <c r="C42" s="36" t="s">
        <v>31</v>
      </c>
      <c r="D42" s="35">
        <v>28</v>
      </c>
      <c r="E42" s="139"/>
      <c r="F42" s="37">
        <f>ROUND(D42*E42,0)</f>
        <v>0</v>
      </c>
    </row>
    <row r="43" spans="1:9" s="1" customFormat="1" ht="40.5" outlineLevel="1">
      <c r="A43" s="29"/>
      <c r="B43" s="30" t="s">
        <v>89</v>
      </c>
      <c r="C43" s="31"/>
      <c r="D43" s="29"/>
      <c r="E43" s="32"/>
      <c r="F43" s="33"/>
      <c r="G43" s="9"/>
      <c r="H43" s="2"/>
      <c r="I43" s="8"/>
    </row>
    <row r="44" spans="1:9" ht="16.5">
      <c r="A44" s="34" t="s">
        <v>278</v>
      </c>
      <c r="B44" s="35" t="s">
        <v>156</v>
      </c>
      <c r="C44" s="36" t="s">
        <v>27</v>
      </c>
      <c r="D44" s="35">
        <v>23</v>
      </c>
      <c r="E44" s="139"/>
      <c r="F44" s="37">
        <f>ROUND(D44*E44,0)</f>
        <v>0</v>
      </c>
    </row>
    <row r="45" spans="1:9" s="1" customFormat="1" ht="16.5" outlineLevel="1">
      <c r="A45" s="29"/>
      <c r="B45" s="30" t="s">
        <v>157</v>
      </c>
      <c r="C45" s="31"/>
      <c r="D45" s="29"/>
      <c r="E45" s="32"/>
      <c r="F45" s="33"/>
      <c r="G45" s="9"/>
      <c r="H45" s="2"/>
      <c r="I45" s="8"/>
    </row>
    <row r="46" spans="1:9" ht="16.5">
      <c r="A46" s="43">
        <v>3</v>
      </c>
      <c r="B46" s="44" t="s">
        <v>43</v>
      </c>
      <c r="C46" s="45" t="s">
        <v>17</v>
      </c>
      <c r="D46" s="44"/>
      <c r="E46" s="46"/>
      <c r="F46" s="47">
        <f>0+F47+F49+F51+F53+F55+F57+F59+F61+F63+F65+F67</f>
        <v>0</v>
      </c>
    </row>
    <row r="47" spans="1:9" ht="16.5">
      <c r="A47" s="34" t="s">
        <v>44</v>
      </c>
      <c r="B47" s="35" t="s">
        <v>45</v>
      </c>
      <c r="C47" s="36" t="s">
        <v>31</v>
      </c>
      <c r="D47" s="35">
        <v>120</v>
      </c>
      <c r="E47" s="139"/>
      <c r="F47" s="37">
        <f>ROUND(D47*E47,0)</f>
        <v>0</v>
      </c>
    </row>
    <row r="48" spans="1:9" s="1" customFormat="1" ht="148.5" outlineLevel="1">
      <c r="A48" s="29"/>
      <c r="B48" s="30" t="s">
        <v>46</v>
      </c>
      <c r="C48" s="31"/>
      <c r="D48" s="29"/>
      <c r="E48" s="32"/>
      <c r="F48" s="33"/>
      <c r="G48" s="9"/>
      <c r="H48" s="2"/>
      <c r="I48" s="8"/>
    </row>
    <row r="49" spans="1:9" ht="16.5">
      <c r="A49" s="34" t="s">
        <v>47</v>
      </c>
      <c r="B49" s="35" t="s">
        <v>48</v>
      </c>
      <c r="C49" s="36" t="s">
        <v>35</v>
      </c>
      <c r="D49" s="35">
        <v>17</v>
      </c>
      <c r="E49" s="139"/>
      <c r="F49" s="37">
        <f>ROUND(D49*E49,0)</f>
        <v>0</v>
      </c>
    </row>
    <row r="50" spans="1:9" s="1" customFormat="1" ht="108" outlineLevel="1">
      <c r="A50" s="29"/>
      <c r="B50" s="30" t="s">
        <v>49</v>
      </c>
      <c r="C50" s="31"/>
      <c r="D50" s="29"/>
      <c r="E50" s="32"/>
      <c r="F50" s="33"/>
      <c r="G50" s="9"/>
      <c r="H50" s="2"/>
      <c r="I50" s="8"/>
    </row>
    <row r="51" spans="1:9" ht="16.5">
      <c r="A51" s="34" t="s">
        <v>50</v>
      </c>
      <c r="B51" s="35" t="s">
        <v>94</v>
      </c>
      <c r="C51" s="36" t="s">
        <v>35</v>
      </c>
      <c r="D51" s="35">
        <v>4</v>
      </c>
      <c r="E51" s="139"/>
      <c r="F51" s="37">
        <f>ROUND(D51*E51,0)</f>
        <v>0</v>
      </c>
    </row>
    <row r="52" spans="1:9" s="1" customFormat="1" ht="121.5" outlineLevel="1">
      <c r="A52" s="29"/>
      <c r="B52" s="30" t="s">
        <v>95</v>
      </c>
      <c r="C52" s="31"/>
      <c r="D52" s="29"/>
      <c r="E52" s="32"/>
      <c r="F52" s="33"/>
      <c r="G52" s="9"/>
      <c r="H52" s="2"/>
      <c r="I52" s="8"/>
    </row>
    <row r="53" spans="1:9" ht="16.5">
      <c r="A53" s="34" t="s">
        <v>53</v>
      </c>
      <c r="B53" s="35" t="s">
        <v>158</v>
      </c>
      <c r="C53" s="36" t="s">
        <v>35</v>
      </c>
      <c r="D53" s="35">
        <v>2</v>
      </c>
      <c r="E53" s="139"/>
      <c r="F53" s="37">
        <f>ROUND(D53*E53,0)</f>
        <v>0</v>
      </c>
    </row>
    <row r="54" spans="1:9" s="1" customFormat="1" ht="121.5" outlineLevel="1">
      <c r="A54" s="29"/>
      <c r="B54" s="30" t="s">
        <v>95</v>
      </c>
      <c r="C54" s="31"/>
      <c r="D54" s="29"/>
      <c r="E54" s="32"/>
      <c r="F54" s="33"/>
      <c r="G54" s="9"/>
      <c r="H54" s="2"/>
      <c r="I54" s="8"/>
    </row>
    <row r="55" spans="1:9" ht="16.5">
      <c r="A55" s="34" t="s">
        <v>56</v>
      </c>
      <c r="B55" s="35" t="s">
        <v>51</v>
      </c>
      <c r="C55" s="36" t="s">
        <v>35</v>
      </c>
      <c r="D55" s="35">
        <v>12</v>
      </c>
      <c r="E55" s="139"/>
      <c r="F55" s="37">
        <f>ROUND(D55*E55,0)</f>
        <v>0</v>
      </c>
    </row>
    <row r="56" spans="1:9" s="1" customFormat="1" ht="40.5" outlineLevel="1">
      <c r="A56" s="29"/>
      <c r="B56" s="30" t="s">
        <v>52</v>
      </c>
      <c r="C56" s="31"/>
      <c r="D56" s="29"/>
      <c r="E56" s="32"/>
      <c r="F56" s="33"/>
      <c r="G56" s="9"/>
      <c r="H56" s="2"/>
      <c r="I56" s="8"/>
    </row>
    <row r="57" spans="1:9" ht="16.5">
      <c r="A57" s="34" t="s">
        <v>59</v>
      </c>
      <c r="B57" s="35" t="s">
        <v>54</v>
      </c>
      <c r="C57" s="36" t="s">
        <v>35</v>
      </c>
      <c r="D57" s="35">
        <v>12</v>
      </c>
      <c r="E57" s="139"/>
      <c r="F57" s="37">
        <f>ROUND(D57*E57,0)</f>
        <v>0</v>
      </c>
    </row>
    <row r="58" spans="1:9" s="1" customFormat="1" ht="27" outlineLevel="1">
      <c r="A58" s="29"/>
      <c r="B58" s="30" t="s">
        <v>55</v>
      </c>
      <c r="C58" s="31"/>
      <c r="D58" s="29"/>
      <c r="E58" s="32"/>
      <c r="F58" s="33"/>
      <c r="G58" s="9"/>
      <c r="H58" s="2"/>
      <c r="I58" s="8"/>
    </row>
    <row r="59" spans="1:9" ht="16.5">
      <c r="A59" s="34" t="s">
        <v>62</v>
      </c>
      <c r="B59" s="35" t="s">
        <v>57</v>
      </c>
      <c r="C59" s="36" t="s">
        <v>35</v>
      </c>
      <c r="D59" s="35">
        <v>14</v>
      </c>
      <c r="E59" s="139"/>
      <c r="F59" s="37">
        <f>ROUND(D59*E59,0)</f>
        <v>0</v>
      </c>
    </row>
    <row r="60" spans="1:9" s="1" customFormat="1" ht="148.5" outlineLevel="1">
      <c r="A60" s="29"/>
      <c r="B60" s="30" t="s">
        <v>58</v>
      </c>
      <c r="C60" s="31"/>
      <c r="D60" s="29"/>
      <c r="E60" s="32"/>
      <c r="F60" s="33"/>
      <c r="G60" s="9"/>
      <c r="H60" s="2"/>
      <c r="I60" s="8"/>
    </row>
    <row r="61" spans="1:9" ht="16.5">
      <c r="A61" s="34" t="s">
        <v>65</v>
      </c>
      <c r="B61" s="35" t="s">
        <v>60</v>
      </c>
      <c r="C61" s="36" t="s">
        <v>35</v>
      </c>
      <c r="D61" s="35">
        <v>2</v>
      </c>
      <c r="E61" s="139"/>
      <c r="F61" s="37">
        <f>ROUND(D61*E61,0)</f>
        <v>0</v>
      </c>
    </row>
    <row r="62" spans="1:9" s="1" customFormat="1" ht="121.5" outlineLevel="1">
      <c r="A62" s="29"/>
      <c r="B62" s="30" t="s">
        <v>61</v>
      </c>
      <c r="C62" s="31"/>
      <c r="D62" s="29"/>
      <c r="E62" s="32"/>
      <c r="F62" s="33"/>
      <c r="G62" s="9"/>
      <c r="H62" s="2"/>
      <c r="I62" s="8"/>
    </row>
    <row r="63" spans="1:9" ht="16.5">
      <c r="A63" s="34" t="s">
        <v>68</v>
      </c>
      <c r="B63" s="35" t="s">
        <v>63</v>
      </c>
      <c r="C63" s="36" t="s">
        <v>35</v>
      </c>
      <c r="D63" s="35">
        <v>1</v>
      </c>
      <c r="E63" s="139"/>
      <c r="F63" s="37">
        <f>ROUND(D63*E63,0)</f>
        <v>0</v>
      </c>
    </row>
    <row r="64" spans="1:9" s="1" customFormat="1" ht="67.5" outlineLevel="1">
      <c r="A64" s="29"/>
      <c r="B64" s="30" t="s">
        <v>64</v>
      </c>
      <c r="C64" s="31"/>
      <c r="D64" s="29"/>
      <c r="E64" s="32"/>
      <c r="F64" s="33"/>
      <c r="G64" s="9"/>
      <c r="H64" s="2"/>
      <c r="I64" s="8"/>
    </row>
    <row r="65" spans="1:9" s="1" customFormat="1" ht="16.5">
      <c r="A65" s="34" t="s">
        <v>303</v>
      </c>
      <c r="B65" s="35" t="s">
        <v>301</v>
      </c>
      <c r="C65" s="36" t="s">
        <v>35</v>
      </c>
      <c r="D65" s="35">
        <v>6</v>
      </c>
      <c r="E65" s="139"/>
      <c r="F65" s="37">
        <f>E65*D65</f>
        <v>0</v>
      </c>
      <c r="G65" s="9"/>
      <c r="H65" s="2"/>
      <c r="I65" s="8"/>
    </row>
    <row r="66" spans="1:9" s="1" customFormat="1" ht="27" outlineLevel="1">
      <c r="A66" s="29"/>
      <c r="B66" s="30" t="s">
        <v>302</v>
      </c>
      <c r="C66" s="31"/>
      <c r="D66" s="29"/>
      <c r="E66" s="32"/>
      <c r="F66" s="33"/>
      <c r="G66" s="9"/>
      <c r="H66" s="2"/>
      <c r="I66" s="8"/>
    </row>
    <row r="67" spans="1:9" ht="16.5">
      <c r="A67" s="34" t="s">
        <v>305</v>
      </c>
      <c r="B67" s="35" t="s">
        <v>228</v>
      </c>
      <c r="C67" s="36" t="s">
        <v>24</v>
      </c>
      <c r="D67" s="35">
        <v>1</v>
      </c>
      <c r="E67" s="139"/>
      <c r="F67" s="37">
        <f>ROUND(D67*E67,0)</f>
        <v>0</v>
      </c>
    </row>
    <row r="68" spans="1:9" s="1" customFormat="1" ht="16.5" outlineLevel="1">
      <c r="A68" s="29"/>
      <c r="B68" s="30" t="s">
        <v>69</v>
      </c>
      <c r="C68" s="31"/>
      <c r="D68" s="29"/>
      <c r="E68" s="32"/>
      <c r="F68" s="33"/>
      <c r="G68" s="9"/>
      <c r="H68" s="2"/>
      <c r="I68" s="8"/>
    </row>
    <row r="69" spans="1:9" ht="16.5">
      <c r="A69" s="43">
        <v>4</v>
      </c>
      <c r="B69" s="44" t="s">
        <v>71</v>
      </c>
      <c r="C69" s="45" t="s">
        <v>17</v>
      </c>
      <c r="D69" s="44"/>
      <c r="E69" s="46"/>
      <c r="F69" s="47">
        <f>0+F70+F72+F74+F76+F78+F80+F82+F84+F86+F88+F90+F92</f>
        <v>0</v>
      </c>
    </row>
    <row r="70" spans="1:9" ht="16.5">
      <c r="A70" s="34" t="s">
        <v>72</v>
      </c>
      <c r="B70" s="35" t="s">
        <v>73</v>
      </c>
      <c r="C70" s="36" t="s">
        <v>31</v>
      </c>
      <c r="D70" s="35">
        <v>130</v>
      </c>
      <c r="E70" s="139"/>
      <c r="F70" s="37">
        <f>ROUND(D70*E70,0)</f>
        <v>0</v>
      </c>
    </row>
    <row r="71" spans="1:9" s="1" customFormat="1" ht="108" outlineLevel="1">
      <c r="A71" s="29"/>
      <c r="B71" s="30" t="s">
        <v>74</v>
      </c>
      <c r="C71" s="31"/>
      <c r="D71" s="29"/>
      <c r="E71" s="32"/>
      <c r="F71" s="33"/>
      <c r="G71" s="9"/>
      <c r="H71" s="2"/>
      <c r="I71" s="8"/>
    </row>
    <row r="72" spans="1:9" ht="16.5">
      <c r="A72" s="34" t="s">
        <v>75</v>
      </c>
      <c r="B72" s="35" t="s">
        <v>76</v>
      </c>
      <c r="C72" s="36" t="s">
        <v>35</v>
      </c>
      <c r="D72" s="35">
        <v>9</v>
      </c>
      <c r="E72" s="139"/>
      <c r="F72" s="37">
        <f>ROUND(D72*E72,0)</f>
        <v>0</v>
      </c>
    </row>
    <row r="73" spans="1:9" s="1" customFormat="1" ht="121.5" outlineLevel="1">
      <c r="A73" s="29"/>
      <c r="B73" s="30" t="s">
        <v>77</v>
      </c>
      <c r="C73" s="31"/>
      <c r="D73" s="29"/>
      <c r="E73" s="32"/>
      <c r="F73" s="33"/>
      <c r="G73" s="9"/>
      <c r="H73" s="2"/>
      <c r="I73" s="8"/>
    </row>
    <row r="74" spans="1:9" ht="16.5">
      <c r="A74" s="34" t="s">
        <v>78</v>
      </c>
      <c r="B74" s="35" t="s">
        <v>96</v>
      </c>
      <c r="C74" s="36" t="s">
        <v>31</v>
      </c>
      <c r="D74" s="35">
        <v>15</v>
      </c>
      <c r="E74" s="139"/>
      <c r="F74" s="37">
        <f>ROUND(D74*E74,0)</f>
        <v>0</v>
      </c>
    </row>
    <row r="75" spans="1:9" s="1" customFormat="1" ht="121.5" outlineLevel="1">
      <c r="A75" s="29"/>
      <c r="B75" s="30" t="s">
        <v>97</v>
      </c>
      <c r="C75" s="31"/>
      <c r="D75" s="29"/>
      <c r="E75" s="32"/>
      <c r="F75" s="33"/>
      <c r="G75" s="9"/>
      <c r="H75" s="2"/>
      <c r="I75" s="8"/>
    </row>
    <row r="76" spans="1:9" ht="16.5">
      <c r="A76" s="34" t="s">
        <v>159</v>
      </c>
      <c r="B76" s="35" t="s">
        <v>160</v>
      </c>
      <c r="C76" s="36" t="s">
        <v>31</v>
      </c>
      <c r="D76" s="35">
        <v>55</v>
      </c>
      <c r="E76" s="139"/>
      <c r="F76" s="37">
        <f>ROUND(D76*E76,0)</f>
        <v>0</v>
      </c>
    </row>
    <row r="77" spans="1:9" s="1" customFormat="1" ht="108" outlineLevel="1">
      <c r="A77" s="29"/>
      <c r="B77" s="30" t="s">
        <v>161</v>
      </c>
      <c r="C77" s="31"/>
      <c r="D77" s="29"/>
      <c r="E77" s="32"/>
      <c r="F77" s="33"/>
      <c r="G77" s="9"/>
      <c r="H77" s="2"/>
      <c r="I77" s="8"/>
    </row>
    <row r="78" spans="1:9" ht="16.5">
      <c r="A78" s="34" t="s">
        <v>162</v>
      </c>
      <c r="B78" s="35" t="s">
        <v>163</v>
      </c>
      <c r="C78" s="36" t="s">
        <v>35</v>
      </c>
      <c r="D78" s="35">
        <v>1</v>
      </c>
      <c r="E78" s="139"/>
      <c r="F78" s="37">
        <f>ROUND(D78*E78,0)</f>
        <v>0</v>
      </c>
    </row>
    <row r="79" spans="1:9" s="1" customFormat="1" ht="27" outlineLevel="1">
      <c r="A79" s="29"/>
      <c r="B79" s="30" t="s">
        <v>164</v>
      </c>
      <c r="C79" s="31"/>
      <c r="D79" s="29"/>
      <c r="E79" s="32"/>
      <c r="F79" s="33"/>
      <c r="G79" s="9"/>
      <c r="H79" s="2"/>
      <c r="I79" s="8"/>
    </row>
    <row r="80" spans="1:9" s="1" customFormat="1" ht="16.5">
      <c r="A80" s="34" t="s">
        <v>286</v>
      </c>
      <c r="B80" s="35" t="s">
        <v>293</v>
      </c>
      <c r="C80" s="36" t="s">
        <v>35</v>
      </c>
      <c r="D80" s="35">
        <v>1</v>
      </c>
      <c r="E80" s="139"/>
      <c r="F80" s="37">
        <f>ROUND(D80*E80,0)</f>
        <v>0</v>
      </c>
      <c r="G80" s="9"/>
      <c r="H80" s="2"/>
      <c r="I80" s="8"/>
    </row>
    <row r="81" spans="1:9" s="1" customFormat="1" ht="27" outlineLevel="1">
      <c r="A81" s="29"/>
      <c r="B81" s="30" t="s">
        <v>164</v>
      </c>
      <c r="C81" s="31"/>
      <c r="D81" s="29"/>
      <c r="E81" s="32"/>
      <c r="F81" s="33"/>
      <c r="G81" s="9"/>
      <c r="H81" s="2"/>
      <c r="I81" s="8"/>
    </row>
    <row r="82" spans="1:9" ht="16.5">
      <c r="A82" s="34" t="s">
        <v>287</v>
      </c>
      <c r="B82" s="35" t="s">
        <v>165</v>
      </c>
      <c r="C82" s="36" t="s">
        <v>35</v>
      </c>
      <c r="D82" s="35">
        <v>1</v>
      </c>
      <c r="E82" s="139"/>
      <c r="F82" s="37">
        <f>ROUND(D82*E82,0)</f>
        <v>0</v>
      </c>
    </row>
    <row r="83" spans="1:9" s="1" customFormat="1" ht="54" outlineLevel="1">
      <c r="A83" s="29"/>
      <c r="B83" s="30" t="s">
        <v>166</v>
      </c>
      <c r="C83" s="31"/>
      <c r="D83" s="29"/>
      <c r="E83" s="32"/>
      <c r="F83" s="33"/>
      <c r="G83" s="9"/>
      <c r="H83" s="2"/>
      <c r="I83" s="8"/>
    </row>
    <row r="84" spans="1:9" ht="16.5">
      <c r="A84" s="34" t="s">
        <v>288</v>
      </c>
      <c r="B84" s="35" t="s">
        <v>167</v>
      </c>
      <c r="C84" s="36" t="s">
        <v>35</v>
      </c>
      <c r="D84" s="35">
        <v>1</v>
      </c>
      <c r="E84" s="139"/>
      <c r="F84" s="37">
        <f>ROUND(D84*E84,0)</f>
        <v>0</v>
      </c>
    </row>
    <row r="85" spans="1:9" s="1" customFormat="1" ht="108" outlineLevel="1">
      <c r="A85" s="29"/>
      <c r="B85" s="30" t="s">
        <v>168</v>
      </c>
      <c r="C85" s="31"/>
      <c r="D85" s="29"/>
      <c r="E85" s="32"/>
      <c r="F85" s="33"/>
      <c r="G85" s="9"/>
      <c r="H85" s="2"/>
      <c r="I85" s="8"/>
    </row>
    <row r="86" spans="1:9" ht="16.5">
      <c r="A86" s="34" t="s">
        <v>289</v>
      </c>
      <c r="B86" s="35" t="s">
        <v>79</v>
      </c>
      <c r="C86" s="36" t="s">
        <v>35</v>
      </c>
      <c r="D86" s="35">
        <v>18</v>
      </c>
      <c r="E86" s="139"/>
      <c r="F86" s="37">
        <f>ROUND(D86*E86,0)</f>
        <v>0</v>
      </c>
    </row>
    <row r="87" spans="1:9" s="1" customFormat="1" ht="27" outlineLevel="1">
      <c r="A87" s="29"/>
      <c r="B87" s="30" t="s">
        <v>80</v>
      </c>
      <c r="C87" s="31"/>
      <c r="D87" s="29"/>
      <c r="E87" s="32"/>
      <c r="F87" s="33"/>
      <c r="G87" s="9"/>
      <c r="H87" s="2"/>
      <c r="I87" s="8"/>
    </row>
    <row r="88" spans="1:9" ht="16.5">
      <c r="A88" s="34" t="s">
        <v>290</v>
      </c>
      <c r="B88" s="35" t="s">
        <v>169</v>
      </c>
      <c r="C88" s="36" t="s">
        <v>35</v>
      </c>
      <c r="D88" s="35">
        <v>1</v>
      </c>
      <c r="E88" s="139"/>
      <c r="F88" s="37">
        <f>ROUND(D88*E88,0)</f>
        <v>0</v>
      </c>
    </row>
    <row r="89" spans="1:9" s="1" customFormat="1" ht="67.5" outlineLevel="1">
      <c r="A89" s="29"/>
      <c r="B89" s="30" t="s">
        <v>170</v>
      </c>
      <c r="C89" s="31"/>
      <c r="D89" s="29"/>
      <c r="E89" s="32"/>
      <c r="F89" s="33"/>
      <c r="G89" s="9"/>
      <c r="H89" s="2"/>
      <c r="I89" s="8"/>
    </row>
    <row r="90" spans="1:9" ht="16.5">
      <c r="A90" s="34" t="s">
        <v>291</v>
      </c>
      <c r="B90" s="35" t="s">
        <v>171</v>
      </c>
      <c r="C90" s="36" t="s">
        <v>35</v>
      </c>
      <c r="D90" s="35">
        <v>1</v>
      </c>
      <c r="E90" s="139"/>
      <c r="F90" s="37">
        <f>ROUND(D90*E90,0)</f>
        <v>0</v>
      </c>
    </row>
    <row r="91" spans="1:9" s="1" customFormat="1" ht="27" outlineLevel="1">
      <c r="A91" s="29"/>
      <c r="B91" s="30" t="s">
        <v>172</v>
      </c>
      <c r="C91" s="31"/>
      <c r="D91" s="29"/>
      <c r="E91" s="32"/>
      <c r="F91" s="33"/>
      <c r="G91" s="9"/>
      <c r="H91" s="2"/>
      <c r="I91" s="8"/>
    </row>
    <row r="92" spans="1:9" s="1" customFormat="1" ht="16.5">
      <c r="A92" s="34" t="s">
        <v>292</v>
      </c>
      <c r="B92" s="35" t="s">
        <v>300</v>
      </c>
      <c r="C92" s="36" t="s">
        <v>35</v>
      </c>
      <c r="D92" s="35">
        <v>1</v>
      </c>
      <c r="E92" s="139"/>
      <c r="F92" s="37">
        <f>E92*D92</f>
        <v>0</v>
      </c>
      <c r="G92" s="9"/>
      <c r="H92" s="2"/>
      <c r="I92" s="8"/>
    </row>
    <row r="93" spans="1:9" ht="16.5">
      <c r="A93" s="43">
        <v>5</v>
      </c>
      <c r="B93" s="44" t="s">
        <v>99</v>
      </c>
      <c r="C93" s="45" t="s">
        <v>17</v>
      </c>
      <c r="D93" s="44"/>
      <c r="E93" s="46"/>
      <c r="F93" s="47">
        <f>0+F94+F96+F98+F100+F102+F104+F106+F108+F110+F112+F114+F116+F118+F120+F122+F124+F126+F128+F130+F132+F134+F136+F138+F140+F142+F144</f>
        <v>0</v>
      </c>
    </row>
    <row r="94" spans="1:9" ht="16.5">
      <c r="A94" s="34" t="s">
        <v>100</v>
      </c>
      <c r="B94" s="35" t="s">
        <v>173</v>
      </c>
      <c r="C94" s="36" t="s">
        <v>35</v>
      </c>
      <c r="D94" s="35">
        <v>2</v>
      </c>
      <c r="E94" s="139"/>
      <c r="F94" s="37">
        <f>ROUND(D94*E94,0)</f>
        <v>0</v>
      </c>
    </row>
    <row r="95" spans="1:9" s="1" customFormat="1" ht="94.5" outlineLevel="1">
      <c r="A95" s="29"/>
      <c r="B95" s="30" t="s">
        <v>174</v>
      </c>
      <c r="C95" s="31"/>
      <c r="D95" s="29"/>
      <c r="E95" s="32"/>
      <c r="F95" s="33"/>
      <c r="G95" s="9"/>
      <c r="H95" s="2"/>
      <c r="I95" s="8"/>
    </row>
    <row r="96" spans="1:9" ht="16.5">
      <c r="A96" s="34" t="s">
        <v>103</v>
      </c>
      <c r="B96" s="35" t="s">
        <v>175</v>
      </c>
      <c r="C96" s="36" t="s">
        <v>35</v>
      </c>
      <c r="D96" s="35">
        <v>2</v>
      </c>
      <c r="E96" s="139"/>
      <c r="F96" s="37">
        <f>ROUND(D96*E96,0)</f>
        <v>0</v>
      </c>
    </row>
    <row r="97" spans="1:9" s="1" customFormat="1" ht="40.5" outlineLevel="1">
      <c r="A97" s="29"/>
      <c r="B97" s="30" t="s">
        <v>176</v>
      </c>
      <c r="C97" s="31"/>
      <c r="D97" s="29"/>
      <c r="E97" s="32"/>
      <c r="F97" s="33"/>
      <c r="G97" s="9"/>
      <c r="H97" s="2"/>
      <c r="I97" s="8"/>
    </row>
    <row r="98" spans="1:9" ht="16.5">
      <c r="A98" s="34" t="s">
        <v>106</v>
      </c>
      <c r="B98" s="35" t="s">
        <v>280</v>
      </c>
      <c r="C98" s="36" t="s">
        <v>35</v>
      </c>
      <c r="D98" s="35">
        <v>2</v>
      </c>
      <c r="E98" s="139"/>
      <c r="F98" s="37">
        <f>ROUND(D98*E98,0)</f>
        <v>0</v>
      </c>
    </row>
    <row r="99" spans="1:9" s="1" customFormat="1" ht="54" outlineLevel="1">
      <c r="A99" s="29"/>
      <c r="B99" s="30" t="s">
        <v>177</v>
      </c>
      <c r="C99" s="31"/>
      <c r="D99" s="29"/>
      <c r="E99" s="32"/>
      <c r="F99" s="33"/>
      <c r="G99" s="9"/>
      <c r="H99" s="2"/>
      <c r="I99" s="8"/>
    </row>
    <row r="100" spans="1:9" ht="16.5">
      <c r="A100" s="34" t="s">
        <v>109</v>
      </c>
      <c r="B100" s="35" t="s">
        <v>281</v>
      </c>
      <c r="C100" s="36" t="s">
        <v>35</v>
      </c>
      <c r="D100" s="35">
        <v>2</v>
      </c>
      <c r="E100" s="139"/>
      <c r="F100" s="37">
        <f>ROUND(D100*E100,0)</f>
        <v>0</v>
      </c>
    </row>
    <row r="101" spans="1:9" s="1" customFormat="1" ht="54" outlineLevel="1">
      <c r="A101" s="29"/>
      <c r="B101" s="30" t="s">
        <v>177</v>
      </c>
      <c r="C101" s="31"/>
      <c r="D101" s="29"/>
      <c r="E101" s="32"/>
      <c r="F101" s="33"/>
      <c r="G101" s="9"/>
      <c r="H101" s="2"/>
      <c r="I101" s="8"/>
    </row>
    <row r="102" spans="1:9" ht="16.5">
      <c r="A102" s="34" t="s">
        <v>115</v>
      </c>
      <c r="B102" s="35" t="s">
        <v>282</v>
      </c>
      <c r="C102" s="36" t="s">
        <v>35</v>
      </c>
      <c r="D102" s="35">
        <v>1</v>
      </c>
      <c r="E102" s="139"/>
      <c r="F102" s="37">
        <f>ROUND(D102*E102,0)</f>
        <v>0</v>
      </c>
    </row>
    <row r="103" spans="1:9" s="1" customFormat="1" ht="108" outlineLevel="1">
      <c r="A103" s="29"/>
      <c r="B103" s="30" t="s">
        <v>178</v>
      </c>
      <c r="C103" s="31"/>
      <c r="D103" s="29"/>
      <c r="E103" s="32"/>
      <c r="F103" s="33"/>
      <c r="G103" s="9"/>
      <c r="H103" s="2"/>
      <c r="I103" s="8"/>
    </row>
    <row r="104" spans="1:9" ht="16.5">
      <c r="A104" s="34" t="s">
        <v>118</v>
      </c>
      <c r="B104" s="35" t="s">
        <v>179</v>
      </c>
      <c r="C104" s="36" t="s">
        <v>35</v>
      </c>
      <c r="D104" s="35">
        <v>2</v>
      </c>
      <c r="E104" s="139"/>
      <c r="F104" s="37">
        <f>ROUND(D104*E104,0)</f>
        <v>0</v>
      </c>
    </row>
    <row r="105" spans="1:9" s="1" customFormat="1" ht="67.5" outlineLevel="1">
      <c r="A105" s="29"/>
      <c r="B105" s="30" t="s">
        <v>180</v>
      </c>
      <c r="C105" s="31"/>
      <c r="D105" s="29"/>
      <c r="E105" s="32"/>
      <c r="F105" s="33"/>
      <c r="G105" s="9"/>
      <c r="H105" s="2"/>
      <c r="I105" s="8"/>
    </row>
    <row r="106" spans="1:9" ht="16.5">
      <c r="A106" s="34" t="s">
        <v>121</v>
      </c>
      <c r="B106" s="35" t="s">
        <v>181</v>
      </c>
      <c r="C106" s="36" t="s">
        <v>35</v>
      </c>
      <c r="D106" s="35">
        <v>2</v>
      </c>
      <c r="E106" s="139"/>
      <c r="F106" s="37">
        <f>ROUND(D106*E106,0)</f>
        <v>0</v>
      </c>
    </row>
    <row r="107" spans="1:9" s="1" customFormat="1" ht="27" outlineLevel="1">
      <c r="A107" s="29"/>
      <c r="B107" s="30" t="s">
        <v>182</v>
      </c>
      <c r="C107" s="31"/>
      <c r="D107" s="29"/>
      <c r="E107" s="32"/>
      <c r="F107" s="33"/>
      <c r="G107" s="9"/>
      <c r="H107" s="2"/>
      <c r="I107" s="8"/>
    </row>
    <row r="108" spans="1:9" ht="16.5">
      <c r="A108" s="34" t="s">
        <v>124</v>
      </c>
      <c r="B108" s="35" t="s">
        <v>183</v>
      </c>
      <c r="C108" s="36" t="s">
        <v>35</v>
      </c>
      <c r="D108" s="35">
        <v>2</v>
      </c>
      <c r="E108" s="139"/>
      <c r="F108" s="37">
        <f>ROUND(D108*E108,0)</f>
        <v>0</v>
      </c>
    </row>
    <row r="109" spans="1:9" s="1" customFormat="1" ht="27" outlineLevel="1">
      <c r="A109" s="29"/>
      <c r="B109" s="30" t="s">
        <v>184</v>
      </c>
      <c r="C109" s="31"/>
      <c r="D109" s="29"/>
      <c r="E109" s="32"/>
      <c r="F109" s="33"/>
      <c r="G109" s="9"/>
      <c r="H109" s="2"/>
      <c r="I109" s="8"/>
    </row>
    <row r="110" spans="1:9" ht="16.5">
      <c r="A110" s="34" t="s">
        <v>127</v>
      </c>
      <c r="B110" s="35" t="s">
        <v>294</v>
      </c>
      <c r="C110" s="36" t="s">
        <v>35</v>
      </c>
      <c r="D110" s="35">
        <v>2</v>
      </c>
      <c r="E110" s="139"/>
      <c r="F110" s="37">
        <f>ROUND(D110*E110,0)</f>
        <v>0</v>
      </c>
    </row>
    <row r="111" spans="1:9" s="1" customFormat="1" ht="31.5" customHeight="1" outlineLevel="1">
      <c r="A111" s="29"/>
      <c r="B111" s="30" t="s">
        <v>295</v>
      </c>
      <c r="C111" s="31"/>
      <c r="D111" s="29"/>
      <c r="E111" s="32"/>
      <c r="F111" s="33"/>
      <c r="G111" s="9"/>
      <c r="H111" s="2"/>
      <c r="I111" s="8"/>
    </row>
    <row r="112" spans="1:9" ht="16.5">
      <c r="A112" s="34" t="s">
        <v>130</v>
      </c>
      <c r="B112" s="35" t="s">
        <v>298</v>
      </c>
      <c r="C112" s="36" t="s">
        <v>35</v>
      </c>
      <c r="D112" s="35">
        <v>1</v>
      </c>
      <c r="E112" s="139"/>
      <c r="F112" s="37">
        <f>ROUND(D112*E112,0)</f>
        <v>0</v>
      </c>
    </row>
    <row r="113" spans="1:9" s="1" customFormat="1" ht="75.75" customHeight="1" outlineLevel="1">
      <c r="A113" s="29"/>
      <c r="B113" s="30" t="s">
        <v>299</v>
      </c>
      <c r="C113" s="31"/>
      <c r="D113" s="29"/>
      <c r="E113" s="32"/>
      <c r="F113" s="33"/>
      <c r="G113" s="9"/>
      <c r="H113" s="2"/>
      <c r="I113" s="8"/>
    </row>
    <row r="114" spans="1:9" ht="16.5">
      <c r="A114" s="34" t="s">
        <v>133</v>
      </c>
      <c r="B114" s="35" t="s">
        <v>185</v>
      </c>
      <c r="C114" s="36" t="s">
        <v>35</v>
      </c>
      <c r="D114" s="35">
        <v>5</v>
      </c>
      <c r="E114" s="139"/>
      <c r="F114" s="37">
        <f>ROUND(D114*E114,0)</f>
        <v>0</v>
      </c>
    </row>
    <row r="115" spans="1:9" s="1" customFormat="1" ht="67.5" outlineLevel="1">
      <c r="A115" s="29"/>
      <c r="B115" s="30" t="s">
        <v>186</v>
      </c>
      <c r="C115" s="31"/>
      <c r="D115" s="29"/>
      <c r="E115" s="32"/>
      <c r="F115" s="33"/>
      <c r="G115" s="9"/>
      <c r="H115" s="2"/>
      <c r="I115" s="8"/>
    </row>
    <row r="116" spans="1:9" ht="16.5">
      <c r="A116" s="34" t="s">
        <v>136</v>
      </c>
      <c r="B116" s="35" t="s">
        <v>187</v>
      </c>
      <c r="C116" s="36" t="s">
        <v>35</v>
      </c>
      <c r="D116" s="35">
        <v>6</v>
      </c>
      <c r="E116" s="139"/>
      <c r="F116" s="37">
        <f>ROUND(D116*E116,0)</f>
        <v>0</v>
      </c>
    </row>
    <row r="117" spans="1:9" s="1" customFormat="1" ht="27" outlineLevel="1">
      <c r="A117" s="29"/>
      <c r="B117" s="30" t="s">
        <v>188</v>
      </c>
      <c r="C117" s="31"/>
      <c r="D117" s="29"/>
      <c r="E117" s="32"/>
      <c r="F117" s="33"/>
      <c r="G117" s="9"/>
      <c r="H117" s="2"/>
      <c r="I117" s="8"/>
    </row>
    <row r="118" spans="1:9" ht="16.5">
      <c r="A118" s="34" t="s">
        <v>139</v>
      </c>
      <c r="B118" s="35" t="s">
        <v>189</v>
      </c>
      <c r="C118" s="36" t="s">
        <v>31</v>
      </c>
      <c r="D118" s="35">
        <v>7.7</v>
      </c>
      <c r="E118" s="139"/>
      <c r="F118" s="37">
        <f>ROUND(D118*E118,0)</f>
        <v>0</v>
      </c>
    </row>
    <row r="119" spans="1:9" s="1" customFormat="1" ht="16.5" outlineLevel="1">
      <c r="A119" s="29"/>
      <c r="B119" s="30" t="s">
        <v>190</v>
      </c>
      <c r="C119" s="31"/>
      <c r="D119" s="29"/>
      <c r="E119" s="32"/>
      <c r="F119" s="33"/>
      <c r="G119" s="9"/>
      <c r="H119" s="2"/>
      <c r="I119" s="8"/>
    </row>
    <row r="120" spans="1:9" ht="16.5">
      <c r="A120" s="34" t="s">
        <v>140</v>
      </c>
      <c r="B120" s="35" t="s">
        <v>257</v>
      </c>
      <c r="C120" s="36" t="s">
        <v>31</v>
      </c>
      <c r="D120" s="35">
        <v>8</v>
      </c>
      <c r="E120" s="139"/>
      <c r="F120" s="37">
        <f>ROUND(D120*E120,0)</f>
        <v>0</v>
      </c>
    </row>
    <row r="121" spans="1:9" s="1" customFormat="1" ht="54" outlineLevel="1">
      <c r="A121" s="29"/>
      <c r="B121" s="30" t="s">
        <v>191</v>
      </c>
      <c r="C121" s="31"/>
      <c r="D121" s="29"/>
      <c r="E121" s="32"/>
      <c r="F121" s="33"/>
      <c r="G121" s="9"/>
      <c r="H121" s="2"/>
      <c r="I121" s="8"/>
    </row>
    <row r="122" spans="1:9" ht="16.5">
      <c r="A122" s="34" t="s">
        <v>143</v>
      </c>
      <c r="B122" s="35" t="s">
        <v>192</v>
      </c>
      <c r="C122" s="36" t="s">
        <v>31</v>
      </c>
      <c r="D122" s="35">
        <v>7</v>
      </c>
      <c r="E122" s="139"/>
      <c r="F122" s="37">
        <f>ROUND(D122*E122,0)</f>
        <v>0</v>
      </c>
    </row>
    <row r="123" spans="1:9" s="1" customFormat="1" ht="67.5" outlineLevel="1">
      <c r="A123" s="29"/>
      <c r="B123" s="30" t="s">
        <v>193</v>
      </c>
      <c r="C123" s="31"/>
      <c r="D123" s="29"/>
      <c r="E123" s="32"/>
      <c r="F123" s="33"/>
      <c r="G123" s="9"/>
      <c r="H123" s="2"/>
      <c r="I123" s="8"/>
    </row>
    <row r="124" spans="1:9" ht="16.5">
      <c r="A124" s="34" t="s">
        <v>194</v>
      </c>
      <c r="B124" s="35" t="s">
        <v>195</v>
      </c>
      <c r="C124" s="36" t="s">
        <v>283</v>
      </c>
      <c r="D124" s="35">
        <v>3</v>
      </c>
      <c r="E124" s="139"/>
      <c r="F124" s="37">
        <f>ROUND(D124*E124,0)</f>
        <v>0</v>
      </c>
    </row>
    <row r="125" spans="1:9" s="1" customFormat="1" ht="135" outlineLevel="1">
      <c r="A125" s="29"/>
      <c r="B125" s="30" t="s">
        <v>196</v>
      </c>
      <c r="C125" s="31"/>
      <c r="D125" s="29"/>
      <c r="E125" s="32"/>
      <c r="F125" s="33"/>
      <c r="G125" s="9"/>
      <c r="H125" s="2"/>
      <c r="I125" s="8"/>
    </row>
    <row r="126" spans="1:9" ht="16.5">
      <c r="A126" s="34" t="s">
        <v>197</v>
      </c>
      <c r="B126" s="35" t="s">
        <v>198</v>
      </c>
      <c r="C126" s="36" t="s">
        <v>35</v>
      </c>
      <c r="D126" s="35">
        <v>3</v>
      </c>
      <c r="E126" s="139"/>
      <c r="F126" s="37">
        <f>ROUND(D126*E126,0)</f>
        <v>0</v>
      </c>
    </row>
    <row r="127" spans="1:9" s="1" customFormat="1" ht="135" outlineLevel="1">
      <c r="A127" s="29"/>
      <c r="B127" s="30" t="s">
        <v>199</v>
      </c>
      <c r="C127" s="31"/>
      <c r="D127" s="29"/>
      <c r="E127" s="32"/>
      <c r="F127" s="33"/>
      <c r="G127" s="9"/>
      <c r="H127" s="2"/>
      <c r="I127" s="8"/>
    </row>
    <row r="128" spans="1:9" ht="16.5">
      <c r="A128" s="34" t="s">
        <v>200</v>
      </c>
      <c r="B128" s="35" t="s">
        <v>201</v>
      </c>
      <c r="C128" s="36" t="s">
        <v>35</v>
      </c>
      <c r="D128" s="35">
        <v>10</v>
      </c>
      <c r="E128" s="139"/>
      <c r="F128" s="37">
        <f>ROUND(D128*E128,0)</f>
        <v>0</v>
      </c>
    </row>
    <row r="129" spans="1:9" s="1" customFormat="1" ht="27" outlineLevel="1">
      <c r="A129" s="29"/>
      <c r="B129" s="30" t="s">
        <v>202</v>
      </c>
      <c r="C129" s="31"/>
      <c r="D129" s="29"/>
      <c r="E129" s="32"/>
      <c r="F129" s="33"/>
      <c r="G129" s="9"/>
      <c r="H129" s="2"/>
      <c r="I129" s="8"/>
    </row>
    <row r="130" spans="1:9" ht="16.5">
      <c r="A130" s="34" t="s">
        <v>203</v>
      </c>
      <c r="B130" s="35" t="s">
        <v>204</v>
      </c>
      <c r="C130" s="36" t="s">
        <v>27</v>
      </c>
      <c r="D130" s="35">
        <v>14</v>
      </c>
      <c r="E130" s="139"/>
      <c r="F130" s="37">
        <f>ROUND(D130*E130,0)</f>
        <v>0</v>
      </c>
    </row>
    <row r="131" spans="1:9" s="1" customFormat="1" ht="54" outlineLevel="1">
      <c r="A131" s="29"/>
      <c r="B131" s="30" t="s">
        <v>205</v>
      </c>
      <c r="C131" s="31"/>
      <c r="D131" s="29"/>
      <c r="E131" s="32"/>
      <c r="F131" s="33"/>
      <c r="G131" s="9"/>
      <c r="H131" s="2"/>
      <c r="I131" s="8"/>
    </row>
    <row r="132" spans="1:9" ht="16.5">
      <c r="A132" s="34" t="s">
        <v>206</v>
      </c>
      <c r="B132" s="35" t="s">
        <v>207</v>
      </c>
      <c r="C132" s="36" t="s">
        <v>27</v>
      </c>
      <c r="D132" s="35">
        <v>13</v>
      </c>
      <c r="E132" s="139"/>
      <c r="F132" s="37">
        <f>ROUND(D132*E132,0)</f>
        <v>0</v>
      </c>
    </row>
    <row r="133" spans="1:9" s="1" customFormat="1" ht="54" outlineLevel="1">
      <c r="A133" s="29"/>
      <c r="B133" s="30" t="s">
        <v>208</v>
      </c>
      <c r="C133" s="31"/>
      <c r="D133" s="29"/>
      <c r="E133" s="32"/>
      <c r="F133" s="33"/>
      <c r="G133" s="9"/>
      <c r="H133" s="2"/>
      <c r="I133" s="8"/>
    </row>
    <row r="134" spans="1:9" ht="16.5">
      <c r="A134" s="34" t="s">
        <v>209</v>
      </c>
      <c r="B134" s="35" t="s">
        <v>207</v>
      </c>
      <c r="C134" s="36" t="s">
        <v>27</v>
      </c>
      <c r="D134" s="35">
        <v>15</v>
      </c>
      <c r="E134" s="139"/>
      <c r="F134" s="37">
        <f>ROUND(D134*E134,0)</f>
        <v>0</v>
      </c>
    </row>
    <row r="135" spans="1:9" s="1" customFormat="1" ht="54" outlineLevel="1">
      <c r="A135" s="29"/>
      <c r="B135" s="30" t="s">
        <v>208</v>
      </c>
      <c r="C135" s="31"/>
      <c r="D135" s="29"/>
      <c r="E135" s="32"/>
      <c r="F135" s="33"/>
      <c r="G135" s="9"/>
      <c r="H135" s="2"/>
      <c r="I135" s="8"/>
    </row>
    <row r="136" spans="1:9" ht="16.5">
      <c r="A136" s="34" t="s">
        <v>210</v>
      </c>
      <c r="B136" s="35" t="s">
        <v>284</v>
      </c>
      <c r="C136" s="36" t="s">
        <v>35</v>
      </c>
      <c r="D136" s="35">
        <v>4</v>
      </c>
      <c r="E136" s="139"/>
      <c r="F136" s="37">
        <f>ROUND(D136*E136,0)</f>
        <v>0</v>
      </c>
    </row>
    <row r="137" spans="1:9" s="1" customFormat="1" ht="27" outlineLevel="1">
      <c r="A137" s="29"/>
      <c r="B137" s="30" t="s">
        <v>211</v>
      </c>
      <c r="C137" s="31"/>
      <c r="D137" s="29"/>
      <c r="E137" s="32"/>
      <c r="F137" s="33"/>
      <c r="G137" s="9"/>
      <c r="H137" s="2"/>
      <c r="I137" s="8"/>
    </row>
    <row r="138" spans="1:9" ht="16.5">
      <c r="A138" s="34" t="s">
        <v>212</v>
      </c>
      <c r="B138" s="35" t="s">
        <v>285</v>
      </c>
      <c r="C138" s="36" t="s">
        <v>35</v>
      </c>
      <c r="D138" s="35">
        <v>3</v>
      </c>
      <c r="E138" s="139"/>
      <c r="F138" s="37">
        <f>ROUND(D138*E138,0)</f>
        <v>0</v>
      </c>
    </row>
    <row r="139" spans="1:9" s="1" customFormat="1" ht="27" outlineLevel="1">
      <c r="A139" s="29"/>
      <c r="B139" s="30" t="s">
        <v>211</v>
      </c>
      <c r="C139" s="31"/>
      <c r="D139" s="29"/>
      <c r="E139" s="32"/>
      <c r="F139" s="33"/>
      <c r="G139" s="9"/>
      <c r="H139" s="2"/>
      <c r="I139" s="8"/>
    </row>
    <row r="140" spans="1:9" ht="16.5">
      <c r="A140" s="34" t="s">
        <v>213</v>
      </c>
      <c r="B140" s="35" t="s">
        <v>214</v>
      </c>
      <c r="C140" s="36" t="s">
        <v>35</v>
      </c>
      <c r="D140" s="35">
        <v>1</v>
      </c>
      <c r="E140" s="139"/>
      <c r="F140" s="37">
        <f>ROUND(D140*E140,0)</f>
        <v>0</v>
      </c>
    </row>
    <row r="141" spans="1:9" s="1" customFormat="1" ht="16.5" outlineLevel="1">
      <c r="A141" s="29"/>
      <c r="B141" s="30" t="s">
        <v>215</v>
      </c>
      <c r="C141" s="31"/>
      <c r="D141" s="29"/>
      <c r="E141" s="32"/>
      <c r="F141" s="33"/>
      <c r="G141" s="9"/>
      <c r="H141" s="2"/>
      <c r="I141" s="8"/>
    </row>
    <row r="142" spans="1:9" ht="16.5">
      <c r="A142" s="34" t="s">
        <v>216</v>
      </c>
      <c r="B142" s="35" t="s">
        <v>217</v>
      </c>
      <c r="C142" s="36" t="s">
        <v>35</v>
      </c>
      <c r="D142" s="35">
        <v>1</v>
      </c>
      <c r="E142" s="139"/>
      <c r="F142" s="37">
        <f>ROUND(D142*E142,0)</f>
        <v>0</v>
      </c>
    </row>
    <row r="143" spans="1:9" s="1" customFormat="1" ht="94.5" outlineLevel="1">
      <c r="A143" s="29"/>
      <c r="B143" s="30" t="s">
        <v>218</v>
      </c>
      <c r="C143" s="31"/>
      <c r="D143" s="29"/>
      <c r="E143" s="32"/>
      <c r="F143" s="33"/>
      <c r="G143" s="9"/>
      <c r="H143" s="2"/>
      <c r="I143" s="8"/>
    </row>
    <row r="144" spans="1:9" ht="16.5">
      <c r="A144" s="34" t="s">
        <v>219</v>
      </c>
      <c r="B144" s="35" t="s">
        <v>220</v>
      </c>
      <c r="C144" s="36" t="s">
        <v>35</v>
      </c>
      <c r="D144" s="35">
        <v>4</v>
      </c>
      <c r="E144" s="139"/>
      <c r="F144" s="37">
        <f>ROUND(D144*E144,0)</f>
        <v>0</v>
      </c>
    </row>
    <row r="145" spans="1:9" s="1" customFormat="1" ht="27" outlineLevel="1">
      <c r="A145" s="29"/>
      <c r="B145" s="30" t="s">
        <v>221</v>
      </c>
      <c r="C145" s="31"/>
      <c r="D145" s="29"/>
      <c r="E145" s="32"/>
      <c r="F145" s="33"/>
      <c r="G145" s="9"/>
      <c r="H145" s="2"/>
      <c r="I145" s="8"/>
    </row>
    <row r="146" spans="1:9" s="1" customFormat="1" ht="16.5">
      <c r="A146" s="43" t="s">
        <v>271</v>
      </c>
      <c r="B146" s="44" t="s">
        <v>272</v>
      </c>
      <c r="C146" s="45" t="s">
        <v>17</v>
      </c>
      <c r="D146" s="44"/>
      <c r="E146" s="46"/>
      <c r="F146" s="47">
        <f>0+F147</f>
        <v>0</v>
      </c>
      <c r="G146" s="9"/>
      <c r="H146" s="2"/>
      <c r="I146" s="8"/>
    </row>
    <row r="147" spans="1:9" s="1" customFormat="1" ht="16.5">
      <c r="A147" s="34" t="s">
        <v>273</v>
      </c>
      <c r="B147" s="35" t="s">
        <v>222</v>
      </c>
      <c r="C147" s="36" t="s">
        <v>35</v>
      </c>
      <c r="D147" s="35">
        <v>1</v>
      </c>
      <c r="E147" s="139"/>
      <c r="F147" s="37">
        <f>ROUND(D147*E147,0)</f>
        <v>0</v>
      </c>
      <c r="G147" s="9"/>
      <c r="H147" s="2"/>
      <c r="I147" s="8"/>
    </row>
    <row r="148" spans="1:9" s="1" customFormat="1" ht="54.75" outlineLevel="1" thickBot="1">
      <c r="A148" s="122"/>
      <c r="B148" s="49" t="s">
        <v>223</v>
      </c>
      <c r="C148" s="124"/>
      <c r="D148" s="123"/>
      <c r="E148" s="125"/>
      <c r="F148" s="126"/>
      <c r="G148" s="9"/>
      <c r="H148" s="8"/>
      <c r="I148" s="8"/>
    </row>
    <row r="149" spans="1:9" ht="17.25" thickBot="1">
      <c r="A149" s="53"/>
      <c r="B149" s="54" t="s">
        <v>16</v>
      </c>
      <c r="C149" s="55" t="s">
        <v>17</v>
      </c>
      <c r="D149" s="54"/>
      <c r="E149" s="56"/>
      <c r="F149" s="57">
        <f>SUM(F13:F15,F18:F44,F47:F67,F70:F92,F94:F144,F147)</f>
        <v>0</v>
      </c>
    </row>
    <row r="150" spans="1:9" s="1" customFormat="1" ht="48" outlineLevel="1">
      <c r="A150" s="10"/>
      <c r="B150" s="11" t="s">
        <v>224</v>
      </c>
      <c r="C150" s="12"/>
      <c r="D150" s="10"/>
      <c r="E150" s="13"/>
      <c r="F150" s="14"/>
      <c r="G150" s="9"/>
      <c r="H150" s="8"/>
      <c r="I150" s="8"/>
    </row>
  </sheetData>
  <sheetProtection algorithmName="SHA-512" hashValue="7D1qpshjZJe4e7Bryvv2Cud6y7Q93o+fosNAPTQGVMYxYpjAofeygQPzEXNOXsPz/IHRl6gfLq/nbWbAjU2mYg==" saltValue="S88fWtMnCQEfxsDbIK7vMA=="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3" manualBreakCount="3">
    <brk id="60" max="16383" man="1"/>
    <brk id="89" max="16383" man="1"/>
    <brk id="12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view="pageBreakPreview" zoomScaleNormal="100" zoomScaleSheetLayoutView="100" workbookViewId="0"/>
  </sheetViews>
  <sheetFormatPr defaultRowHeight="15" outlineLevelRow="1"/>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c r="A1" s="58"/>
      <c r="B1" s="58" t="s">
        <v>0</v>
      </c>
      <c r="C1" s="59"/>
      <c r="D1" s="58"/>
      <c r="E1" s="60"/>
      <c r="F1" s="61"/>
    </row>
    <row r="2" spans="1:9" ht="16.5">
      <c r="A2" s="58"/>
      <c r="B2" s="58"/>
      <c r="C2" s="59"/>
      <c r="D2" s="58"/>
      <c r="E2" s="60"/>
      <c r="F2" s="61"/>
    </row>
    <row r="3" spans="1:9">
      <c r="A3" s="58"/>
      <c r="B3" s="58" t="s">
        <v>1</v>
      </c>
      <c r="C3" s="59"/>
      <c r="D3" s="58"/>
      <c r="E3" s="60"/>
      <c r="F3" s="61"/>
    </row>
    <row r="4" spans="1:9">
      <c r="A4" s="58"/>
      <c r="B4" s="62" t="s">
        <v>240</v>
      </c>
      <c r="C4" s="59"/>
      <c r="D4" s="58"/>
      <c r="E4" s="60"/>
      <c r="F4" s="63"/>
    </row>
    <row r="5" spans="1:9">
      <c r="A5" s="58"/>
      <c r="B5" s="58" t="s">
        <v>2</v>
      </c>
      <c r="C5" s="59"/>
      <c r="D5" s="58"/>
      <c r="E5" s="60"/>
      <c r="F5" s="63"/>
    </row>
    <row r="6" spans="1:9" s="1" customFormat="1" ht="16.5">
      <c r="A6" s="58"/>
      <c r="B6" s="58"/>
      <c r="C6" s="59"/>
      <c r="D6" s="58"/>
      <c r="E6" s="60"/>
      <c r="F6" s="61"/>
      <c r="G6" s="3"/>
      <c r="H6" s="2"/>
      <c r="I6" s="2"/>
    </row>
    <row r="7" spans="1:9" ht="16.5">
      <c r="A7" s="58"/>
      <c r="B7" s="58"/>
      <c r="C7" s="59"/>
      <c r="D7" s="58"/>
      <c r="E7" s="60"/>
      <c r="F7" s="61"/>
    </row>
    <row r="8" spans="1:9" s="5" customFormat="1" ht="22.5">
      <c r="A8" s="64" t="s">
        <v>9</v>
      </c>
      <c r="B8" s="65" t="s">
        <v>10</v>
      </c>
      <c r="C8" s="66" t="s">
        <v>11</v>
      </c>
      <c r="D8" s="65" t="s">
        <v>12</v>
      </c>
      <c r="E8" s="67" t="s">
        <v>13</v>
      </c>
      <c r="F8" s="68" t="s">
        <v>14</v>
      </c>
      <c r="G8" s="7"/>
    </row>
    <row r="9" spans="1:9">
      <c r="A9" s="69" t="s">
        <v>15</v>
      </c>
      <c r="B9" s="70" t="s">
        <v>16</v>
      </c>
      <c r="C9" s="71" t="s">
        <v>17</v>
      </c>
      <c r="D9" s="70"/>
      <c r="E9" s="72"/>
      <c r="F9" s="73">
        <f>0+F10+F12+F14+F16+F18+F20</f>
        <v>0</v>
      </c>
    </row>
    <row r="10" spans="1:9" s="1" customFormat="1">
      <c r="A10" s="94" t="s">
        <v>23</v>
      </c>
      <c r="B10" s="95" t="s">
        <v>265</v>
      </c>
      <c r="C10" s="96" t="s">
        <v>241</v>
      </c>
      <c r="D10" s="97">
        <v>2</v>
      </c>
      <c r="E10" s="140"/>
      <c r="F10" s="98">
        <f>E10*D10</f>
        <v>0</v>
      </c>
      <c r="G10" s="9"/>
      <c r="H10" s="8"/>
      <c r="I10" s="8"/>
    </row>
    <row r="11" spans="1:9" s="1" customFormat="1" ht="127.5" outlineLevel="1">
      <c r="A11" s="74"/>
      <c r="B11" s="99" t="s">
        <v>242</v>
      </c>
      <c r="C11" s="76"/>
      <c r="D11" s="74"/>
      <c r="E11" s="77"/>
      <c r="F11" s="88"/>
      <c r="G11" s="9"/>
      <c r="H11" s="8"/>
      <c r="I11" s="8"/>
    </row>
    <row r="12" spans="1:9" s="1" customFormat="1">
      <c r="A12" s="100" t="s">
        <v>243</v>
      </c>
      <c r="B12" s="95" t="s">
        <v>244</v>
      </c>
      <c r="C12" s="101" t="s">
        <v>245</v>
      </c>
      <c r="D12" s="86">
        <v>2</v>
      </c>
      <c r="E12" s="140"/>
      <c r="F12" s="102">
        <f>E12*D12</f>
        <v>0</v>
      </c>
      <c r="G12" s="9"/>
      <c r="H12" s="8"/>
      <c r="I12" s="8"/>
    </row>
    <row r="13" spans="1:9" ht="25.5" outlineLevel="1">
      <c r="A13" s="103"/>
      <c r="B13" s="99" t="s">
        <v>246</v>
      </c>
      <c r="C13" s="104"/>
      <c r="D13" s="103"/>
      <c r="E13" s="105"/>
      <c r="F13" s="106"/>
      <c r="H13" s="8"/>
    </row>
    <row r="14" spans="1:9" s="1" customFormat="1">
      <c r="A14" s="94" t="s">
        <v>26</v>
      </c>
      <c r="B14" s="95" t="s">
        <v>247</v>
      </c>
      <c r="C14" s="96" t="s">
        <v>241</v>
      </c>
      <c r="D14" s="97">
        <v>4</v>
      </c>
      <c r="E14" s="140"/>
      <c r="F14" s="98">
        <f>E14*D14</f>
        <v>0</v>
      </c>
      <c r="G14" s="9"/>
      <c r="H14" s="8"/>
      <c r="I14" s="8"/>
    </row>
    <row r="15" spans="1:9" s="1" customFormat="1" ht="127.5" outlineLevel="1">
      <c r="A15" s="74"/>
      <c r="B15" s="99" t="s">
        <v>248</v>
      </c>
      <c r="C15" s="76"/>
      <c r="D15" s="74"/>
      <c r="E15" s="77"/>
      <c r="F15" s="88"/>
      <c r="G15" s="9"/>
      <c r="H15" s="8"/>
      <c r="I15" s="8"/>
    </row>
    <row r="16" spans="1:9" s="109" customFormat="1">
      <c r="A16" s="100" t="s">
        <v>249</v>
      </c>
      <c r="B16" s="95" t="s">
        <v>244</v>
      </c>
      <c r="C16" s="101" t="s">
        <v>245</v>
      </c>
      <c r="D16" s="86">
        <v>4</v>
      </c>
      <c r="E16" s="140"/>
      <c r="F16" s="102">
        <f>E16*D16</f>
        <v>0</v>
      </c>
      <c r="G16" s="107"/>
      <c r="H16" s="8"/>
      <c r="I16" s="108"/>
    </row>
    <row r="17" spans="1:9" ht="34.5" customHeight="1" outlineLevel="1">
      <c r="A17" s="103"/>
      <c r="B17" s="99" t="s">
        <v>246</v>
      </c>
      <c r="C17" s="104"/>
      <c r="D17" s="103"/>
      <c r="E17" s="105"/>
      <c r="F17" s="106"/>
      <c r="H17" s="8"/>
    </row>
    <row r="18" spans="1:9" s="1" customFormat="1">
      <c r="A18" s="94" t="s">
        <v>148</v>
      </c>
      <c r="B18" s="99" t="s">
        <v>250</v>
      </c>
      <c r="C18" s="96" t="s">
        <v>241</v>
      </c>
      <c r="D18" s="97">
        <v>6</v>
      </c>
      <c r="E18" s="140"/>
      <c r="F18" s="98">
        <f>E18*D18</f>
        <v>0</v>
      </c>
      <c r="G18" s="9"/>
      <c r="H18" s="8"/>
      <c r="I18" s="8"/>
    </row>
    <row r="19" spans="1:9" s="109" customFormat="1" ht="63.75" outlineLevel="1">
      <c r="A19" s="78"/>
      <c r="B19" s="110" t="s">
        <v>251</v>
      </c>
      <c r="C19" s="79"/>
      <c r="D19" s="78"/>
      <c r="E19" s="80"/>
      <c r="F19" s="111"/>
      <c r="G19" s="107"/>
      <c r="H19" s="8"/>
      <c r="I19" s="108"/>
    </row>
    <row r="20" spans="1:9" s="109" customFormat="1">
      <c r="A20" s="100" t="s">
        <v>252</v>
      </c>
      <c r="B20" s="95" t="s">
        <v>253</v>
      </c>
      <c r="C20" s="101" t="s">
        <v>245</v>
      </c>
      <c r="D20" s="86">
        <v>6</v>
      </c>
      <c r="E20" s="140"/>
      <c r="F20" s="102">
        <f>E20*D20</f>
        <v>0</v>
      </c>
      <c r="G20" s="107"/>
      <c r="H20" s="8"/>
      <c r="I20" s="108"/>
    </row>
    <row r="21" spans="1:9" s="1" customFormat="1" ht="33.75" customHeight="1" outlineLevel="1" thickBot="1">
      <c r="A21" s="112"/>
      <c r="B21" s="113" t="s">
        <v>254</v>
      </c>
      <c r="C21" s="114"/>
      <c r="D21" s="115"/>
      <c r="E21" s="116"/>
      <c r="F21" s="117"/>
      <c r="G21" s="3"/>
      <c r="H21" s="2"/>
      <c r="I21" s="2"/>
    </row>
    <row r="22" spans="1:9" ht="15" customHeight="1" thickBot="1">
      <c r="A22" s="81"/>
      <c r="B22" s="82" t="s">
        <v>255</v>
      </c>
      <c r="C22" s="83" t="s">
        <v>17</v>
      </c>
      <c r="D22" s="82"/>
      <c r="E22" s="84"/>
      <c r="F22" s="85">
        <f>SUM(F10:F20)</f>
        <v>0</v>
      </c>
    </row>
    <row r="23" spans="1:9">
      <c r="A23" s="118"/>
      <c r="B23" s="118"/>
      <c r="C23" s="119"/>
      <c r="D23" s="118"/>
      <c r="E23" s="120"/>
      <c r="F23" s="121"/>
    </row>
    <row r="24" spans="1:9">
      <c r="A24" s="118"/>
      <c r="B24" s="118"/>
      <c r="C24" s="119"/>
      <c r="D24" s="118"/>
      <c r="E24" s="120"/>
      <c r="F24" s="121"/>
    </row>
  </sheetData>
  <sheetProtection algorithmName="SHA-512" hashValue="KB4vBB2VIO/TRYSIlx0BsF4LcpQOlfeU81eBqttZy2R8bZe2hJFscKMYLyXZ6qhrCSHBXWp38yppZGEAo99b9g==" saltValue="BAF9GJoLe9Q1D3L4OAV4CA==" spinCount="100000" sheet="1" objects="1" scenarios="1"/>
  <pageMargins left="0.7" right="0.7" top="0.78740157499999996" bottom="0.78740157499999996" header="0.3" footer="0.3"/>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souhrn</vt:lpstr>
      <vt:lpstr>RZB</vt:lpstr>
      <vt:lpstr>Tobogán+skluzavka </vt:lpstr>
      <vt:lpstr>KPB</vt:lpstr>
      <vt:lpstr>MZB</vt:lpstr>
      <vt:lpstr>Brodítka </vt:lpstr>
      <vt:lpstr>'Brodítka '!Oblast_tisku</vt:lpstr>
      <vt:lpstr>KPB!Oblast_tisku</vt:lpstr>
      <vt:lpstr>MZB!Oblast_tisku</vt:lpstr>
      <vt:lpstr>RZB!Oblast_tisku</vt:lpstr>
      <vt:lpstr>'Tobogán+skluzavka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Martin Ezr</cp:lastModifiedBy>
  <cp:lastPrinted>2022-04-13T14:03:54Z</cp:lastPrinted>
  <dcterms:created xsi:type="dcterms:W3CDTF">2016-02-27T06:39:00Z</dcterms:created>
  <dcterms:modified xsi:type="dcterms:W3CDTF">2022-04-13T14:13:44Z</dcterms:modified>
</cp:coreProperties>
</file>